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:\2023\1 публикация\ГОТОВОЕ\Соединенные\"/>
    </mc:Choice>
  </mc:AlternateContent>
  <xr:revisionPtr revIDLastSave="0" documentId="13_ncr:1_{62C5158F-EC53-459A-BA84-3FA69A1D9FD5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1 и 2" sheetId="15" r:id="rId1"/>
    <sheet name="3" sheetId="14" r:id="rId2"/>
    <sheet name="4" sheetId="13" r:id="rId3"/>
    <sheet name="5" sheetId="16" r:id="rId4"/>
    <sheet name="6" sheetId="17" r:id="rId5"/>
    <sheet name="7" sheetId="10" r:id="rId6"/>
    <sheet name="8" sheetId="18" r:id="rId7"/>
    <sheet name="9" sheetId="11" r:id="rId8"/>
    <sheet name="10" sheetId="12" r:id="rId9"/>
    <sheet name="11-12" sheetId="22" r:id="rId10"/>
    <sheet name="13-14" sheetId="2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jj">'[1]3.8'!$A$7:$J$27</definedName>
    <definedName name="jjj">'[2]3.3'!$A$88:$F$188</definedName>
    <definedName name="аа">'[3]3.1'!$A$92:$F$196</definedName>
    <definedName name="база" localSheetId="9">'[4]1.2.'!#REF!</definedName>
    <definedName name="база" localSheetId="3">'[5]1.2.'!#REF!</definedName>
    <definedName name="база">'[4]1.2.'!#REF!</definedName>
    <definedName name="_xlnm.Database" localSheetId="9">'[6]1.2.'!#REF!</definedName>
    <definedName name="_xlnm.Database" localSheetId="3">'[7]1.2.'!#REF!</definedName>
    <definedName name="_xlnm.Database">'[6]1.2.'!#REF!</definedName>
    <definedName name="ее">'[8]3.8'!$A$7:$J$27</definedName>
    <definedName name="з10">'[9]3.1'!$A$92:$F$196</definedName>
    <definedName name="_xlnm.Print_Titles" localSheetId="1">'3'!$4:$5</definedName>
    <definedName name="_xlnm.Print_Titles" localSheetId="2">'4'!$4:$5</definedName>
    <definedName name="лл" localSheetId="9">#REF!</definedName>
    <definedName name="лл">#REF!</definedName>
    <definedName name="_xlnm.Print_Area" localSheetId="8">'10'!$A$1:$G$48</definedName>
    <definedName name="_xlnm.Print_Area" localSheetId="10">'13-14'!$A$1:$I$21</definedName>
    <definedName name="_xlnm.Print_Area" localSheetId="4">'6'!$B$1:$F$22</definedName>
    <definedName name="_xlnm.Print_Area" localSheetId="7">'9'!$A$1:$H$47</definedName>
    <definedName name="юю" localSheetId="9">#REF!</definedName>
    <definedName name="юю">#REF!</definedName>
  </definedNames>
  <calcPr calcId="181029"/>
</workbook>
</file>

<file path=xl/calcChain.xml><?xml version="1.0" encoding="utf-8"?>
<calcChain xmlns="http://schemas.openxmlformats.org/spreadsheetml/2006/main">
  <c r="B50" i="11" l="1"/>
  <c r="C50" i="11"/>
  <c r="D50" i="11"/>
  <c r="E50" i="11"/>
  <c r="F50" i="11"/>
  <c r="G50" i="11"/>
  <c r="H50" i="11"/>
  <c r="B51" i="11"/>
  <c r="C51" i="11"/>
  <c r="D51" i="11"/>
  <c r="E51" i="11"/>
  <c r="F51" i="11"/>
  <c r="G51" i="11"/>
  <c r="H51" i="11"/>
  <c r="C49" i="11"/>
  <c r="D49" i="11"/>
  <c r="E49" i="11"/>
  <c r="F49" i="11"/>
  <c r="G49" i="11"/>
  <c r="H49" i="11"/>
  <c r="B49" i="11"/>
  <c r="L8" i="12"/>
  <c r="M8" i="12"/>
  <c r="L9" i="12"/>
  <c r="M9" i="12"/>
  <c r="L10" i="12"/>
  <c r="M10" i="12"/>
  <c r="L11" i="12"/>
  <c r="M11" i="12"/>
  <c r="L12" i="12"/>
  <c r="M12" i="12"/>
  <c r="L13" i="12"/>
  <c r="M13" i="12"/>
  <c r="L14" i="12"/>
  <c r="M14" i="12"/>
  <c r="L15" i="12"/>
  <c r="M15" i="12"/>
  <c r="L16" i="12"/>
  <c r="M16" i="12"/>
  <c r="L17" i="12"/>
  <c r="M17" i="12"/>
  <c r="L18" i="12"/>
  <c r="M18" i="12"/>
  <c r="L19" i="12"/>
  <c r="M19" i="12"/>
  <c r="L20" i="12"/>
  <c r="M20" i="12"/>
  <c r="L21" i="12"/>
  <c r="M21" i="12"/>
  <c r="L22" i="12"/>
  <c r="M22" i="12"/>
  <c r="L23" i="12"/>
  <c r="M23" i="12"/>
  <c r="L24" i="12"/>
  <c r="M24" i="12"/>
  <c r="L25" i="12"/>
  <c r="M25" i="12"/>
  <c r="L26" i="12"/>
  <c r="M26" i="12"/>
  <c r="L27" i="12"/>
  <c r="M27" i="12"/>
  <c r="L28" i="12"/>
  <c r="M28" i="12"/>
  <c r="L29" i="12"/>
  <c r="M29" i="12"/>
  <c r="L30" i="12"/>
  <c r="M30" i="12"/>
  <c r="L31" i="12"/>
  <c r="M31" i="12"/>
  <c r="L32" i="12"/>
  <c r="M32" i="12"/>
  <c r="L33" i="12"/>
  <c r="M33" i="12"/>
  <c r="L34" i="12"/>
  <c r="M34" i="12"/>
  <c r="L35" i="12"/>
  <c r="M35" i="12"/>
  <c r="L36" i="12"/>
  <c r="M36" i="12"/>
  <c r="L37" i="12"/>
  <c r="M37" i="12"/>
  <c r="L38" i="12"/>
  <c r="M38" i="12"/>
  <c r="L39" i="12"/>
  <c r="M39" i="12"/>
  <c r="L40" i="12"/>
  <c r="M40" i="12"/>
  <c r="L41" i="12"/>
  <c r="M41" i="12"/>
  <c r="L42" i="12"/>
  <c r="M42" i="12"/>
  <c r="L43" i="12"/>
  <c r="M43" i="12"/>
  <c r="L44" i="12"/>
  <c r="M44" i="12"/>
  <c r="L45" i="12"/>
  <c r="M45" i="12"/>
  <c r="M7" i="12"/>
  <c r="L7" i="12"/>
  <c r="J8" i="12"/>
  <c r="K8" i="12"/>
  <c r="J9" i="12"/>
  <c r="K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3" i="12"/>
  <c r="K23" i="12"/>
  <c r="J24" i="12"/>
  <c r="K24" i="12"/>
  <c r="J25" i="12"/>
  <c r="K25" i="12"/>
  <c r="J26" i="12"/>
  <c r="K26" i="12"/>
  <c r="J27" i="12"/>
  <c r="K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J34" i="12"/>
  <c r="K34" i="12"/>
  <c r="J35" i="12"/>
  <c r="K35" i="12"/>
  <c r="J36" i="12"/>
  <c r="K36" i="12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K7" i="12"/>
  <c r="J7" i="12"/>
  <c r="H7" i="12"/>
  <c r="D26" i="22" l="1"/>
  <c r="C26" i="22"/>
  <c r="B26" i="22"/>
  <c r="B16" i="21"/>
  <c r="B15" i="21"/>
  <c r="B7" i="21"/>
  <c r="B6" i="21"/>
  <c r="H45" i="12" l="1"/>
  <c r="I45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I7" i="12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C286" i="13" l="1"/>
  <c r="K36" i="15"/>
  <c r="H36" i="15"/>
  <c r="I36" i="15" s="1"/>
  <c r="G36" i="15"/>
  <c r="D36" i="15"/>
  <c r="E36" i="15" s="1"/>
  <c r="K35" i="15"/>
  <c r="H35" i="15"/>
  <c r="I35" i="15" s="1"/>
  <c r="G35" i="15"/>
  <c r="D35" i="15"/>
  <c r="E35" i="15" s="1"/>
  <c r="K34" i="15"/>
  <c r="H34" i="15"/>
  <c r="I34" i="15" s="1"/>
  <c r="G34" i="15"/>
  <c r="D34" i="15"/>
  <c r="E34" i="15" s="1"/>
  <c r="K33" i="15"/>
  <c r="H33" i="15"/>
  <c r="I33" i="15" s="1"/>
  <c r="G33" i="15"/>
  <c r="D33" i="15"/>
  <c r="E33" i="15" s="1"/>
  <c r="K32" i="15"/>
  <c r="H32" i="15"/>
  <c r="I32" i="15" s="1"/>
  <c r="G32" i="15"/>
  <c r="D32" i="15"/>
  <c r="E32" i="15" s="1"/>
  <c r="K31" i="15"/>
  <c r="H31" i="15"/>
  <c r="I31" i="15" s="1"/>
  <c r="G31" i="15"/>
  <c r="D31" i="15"/>
  <c r="E31" i="15" s="1"/>
  <c r="K30" i="15"/>
  <c r="H30" i="15"/>
  <c r="I30" i="15" s="1"/>
  <c r="G30" i="15"/>
  <c r="D30" i="15"/>
  <c r="E30" i="15" s="1"/>
  <c r="K29" i="15"/>
  <c r="H29" i="15"/>
  <c r="I29" i="15" s="1"/>
  <c r="G29" i="15"/>
  <c r="D29" i="15"/>
  <c r="E29" i="15" s="1"/>
  <c r="K28" i="15"/>
  <c r="H28" i="15"/>
  <c r="I28" i="15" s="1"/>
  <c r="G28" i="15"/>
  <c r="D28" i="15"/>
  <c r="E28" i="15" s="1"/>
  <c r="K27" i="15"/>
  <c r="H27" i="15"/>
  <c r="I27" i="15" s="1"/>
  <c r="G27" i="15"/>
  <c r="D27" i="15"/>
  <c r="E27" i="15" s="1"/>
  <c r="H51" i="14"/>
  <c r="H47" i="14"/>
  <c r="H45" i="14"/>
  <c r="H28" i="14"/>
  <c r="H27" i="14"/>
  <c r="H25" i="14"/>
  <c r="H23" i="14"/>
  <c r="H18" i="14"/>
  <c r="H17" i="14"/>
  <c r="H15" i="14"/>
  <c r="G108" i="14"/>
  <c r="F108" i="14"/>
  <c r="E108" i="14"/>
  <c r="G101" i="14"/>
  <c r="F101" i="14"/>
  <c r="E101" i="14"/>
  <c r="G100" i="14"/>
  <c r="F100" i="14"/>
  <c r="E100" i="14"/>
  <c r="G97" i="14"/>
  <c r="F97" i="14"/>
  <c r="E97" i="14"/>
  <c r="G96" i="14"/>
  <c r="F96" i="14"/>
  <c r="E96" i="14"/>
  <c r="G94" i="14"/>
  <c r="F94" i="14"/>
  <c r="E94" i="14"/>
  <c r="G92" i="14"/>
  <c r="F92" i="14"/>
  <c r="E92" i="14"/>
  <c r="G91" i="14"/>
  <c r="F91" i="14"/>
  <c r="E91" i="14"/>
  <c r="G87" i="14"/>
  <c r="F87" i="14"/>
  <c r="E87" i="14"/>
  <c r="H87" i="14" s="1"/>
  <c r="G85" i="14"/>
  <c r="F85" i="14"/>
  <c r="E85" i="14"/>
  <c r="G84" i="14"/>
  <c r="F84" i="14"/>
  <c r="E84" i="14"/>
  <c r="G82" i="14"/>
  <c r="F82" i="14"/>
  <c r="E82" i="14"/>
  <c r="G80" i="14"/>
  <c r="F80" i="14"/>
  <c r="E80" i="14"/>
  <c r="G79" i="14"/>
  <c r="F79" i="14"/>
  <c r="E79" i="14"/>
  <c r="G78" i="14"/>
  <c r="F78" i="14"/>
  <c r="E78" i="14"/>
  <c r="G77" i="14"/>
  <c r="F77" i="14"/>
  <c r="E77" i="14"/>
  <c r="G75" i="14"/>
  <c r="F75" i="14"/>
  <c r="E75" i="14"/>
  <c r="G73" i="14"/>
  <c r="F73" i="14"/>
  <c r="E73" i="14"/>
  <c r="G71" i="14"/>
  <c r="F71" i="14"/>
  <c r="E71" i="14"/>
  <c r="G70" i="14"/>
  <c r="F70" i="14"/>
  <c r="E70" i="14"/>
  <c r="H70" i="14" s="1"/>
  <c r="E69" i="14"/>
  <c r="G68" i="14"/>
  <c r="F68" i="14"/>
  <c r="E68" i="14"/>
  <c r="G66" i="14"/>
  <c r="F66" i="14"/>
  <c r="E66" i="14"/>
  <c r="G65" i="14"/>
  <c r="F65" i="14"/>
  <c r="E65" i="14"/>
  <c r="G64" i="14"/>
  <c r="F64" i="14"/>
  <c r="E64" i="14"/>
  <c r="G63" i="14"/>
  <c r="F63" i="14"/>
  <c r="E63" i="14"/>
  <c r="G61" i="14"/>
  <c r="F61" i="14"/>
  <c r="E61" i="14"/>
  <c r="G60" i="14"/>
  <c r="F60" i="14"/>
  <c r="E60" i="14"/>
  <c r="G59" i="14"/>
  <c r="F59" i="14"/>
  <c r="E59" i="14"/>
  <c r="G58" i="14"/>
  <c r="F58" i="14"/>
  <c r="E58" i="14"/>
  <c r="G57" i="14"/>
  <c r="F57" i="14"/>
  <c r="E57" i="14"/>
  <c r="G55" i="14"/>
  <c r="F55" i="14"/>
  <c r="E55" i="14"/>
  <c r="G53" i="14"/>
  <c r="F53" i="14"/>
  <c r="E53" i="14"/>
  <c r="H53" i="14" s="1"/>
  <c r="H52" i="14"/>
  <c r="G52" i="14"/>
  <c r="F52" i="14"/>
  <c r="E52" i="14"/>
  <c r="H50" i="14"/>
  <c r="G50" i="14"/>
  <c r="F50" i="14"/>
  <c r="E50" i="14"/>
  <c r="H49" i="14"/>
  <c r="G49" i="14"/>
  <c r="F49" i="14"/>
  <c r="E49" i="14"/>
  <c r="H48" i="14"/>
  <c r="G48" i="14"/>
  <c r="F48" i="14"/>
  <c r="E48" i="14"/>
  <c r="H46" i="14"/>
  <c r="H44" i="14"/>
  <c r="G43" i="14"/>
  <c r="F43" i="14"/>
  <c r="E43" i="14"/>
  <c r="H41" i="14"/>
  <c r="G41" i="14"/>
  <c r="F41" i="14"/>
  <c r="E41" i="14"/>
  <c r="H40" i="14"/>
  <c r="H39" i="14"/>
  <c r="G39" i="14"/>
  <c r="F39" i="14"/>
  <c r="E39" i="14"/>
  <c r="H38" i="14"/>
  <c r="G38" i="14"/>
  <c r="F38" i="14"/>
  <c r="E38" i="14"/>
  <c r="H37" i="14"/>
  <c r="H36" i="14"/>
  <c r="G36" i="14"/>
  <c r="F36" i="14"/>
  <c r="E36" i="14"/>
  <c r="H35" i="14"/>
  <c r="H34" i="14"/>
  <c r="G34" i="14"/>
  <c r="F34" i="14"/>
  <c r="E34" i="14"/>
  <c r="H33" i="14"/>
  <c r="H32" i="14"/>
  <c r="G32" i="14"/>
  <c r="F32" i="14"/>
  <c r="E32" i="14"/>
  <c r="H31" i="14"/>
  <c r="G31" i="14"/>
  <c r="F31" i="14"/>
  <c r="E31" i="14"/>
  <c r="H30" i="14"/>
  <c r="H29" i="14"/>
  <c r="G29" i="14"/>
  <c r="F29" i="14"/>
  <c r="E29" i="14"/>
  <c r="H26" i="14"/>
  <c r="C24" i="14"/>
  <c r="F20" i="14" s="1"/>
  <c r="H22" i="14"/>
  <c r="H21" i="14"/>
  <c r="G20" i="14"/>
  <c r="E20" i="14"/>
  <c r="H16" i="14"/>
  <c r="G16" i="14"/>
  <c r="F16" i="14"/>
  <c r="E16" i="14"/>
  <c r="H14" i="14"/>
  <c r="G14" i="14"/>
  <c r="F14" i="14"/>
  <c r="E14" i="14"/>
  <c r="G13" i="14"/>
  <c r="F13" i="14"/>
  <c r="E13" i="14"/>
  <c r="G8" i="14"/>
  <c r="F8" i="14"/>
  <c r="E8" i="14"/>
  <c r="H43" i="14" l="1"/>
  <c r="H24" i="14"/>
  <c r="H20" i="14"/>
</calcChain>
</file>

<file path=xl/sharedStrings.xml><?xml version="1.0" encoding="utf-8"?>
<sst xmlns="http://schemas.openxmlformats.org/spreadsheetml/2006/main" count="5624" uniqueCount="2168">
  <si>
    <t>Кыргызская Республика</t>
  </si>
  <si>
    <t>Баткенская область</t>
  </si>
  <si>
    <t xml:space="preserve">Джалал-Абадская область 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</si>
  <si>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</si>
  <si>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</si>
  <si>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</si>
  <si>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</si>
  <si>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</si>
  <si>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г. Ош</t>
  </si>
  <si>
    <t>Все население</t>
  </si>
  <si>
    <t>городское население</t>
  </si>
  <si>
    <t>сельское население</t>
  </si>
  <si>
    <t xml:space="preserve">г. Бишкек </t>
  </si>
  <si>
    <t xml:space="preserve"> </t>
  </si>
  <si>
    <t>всего</t>
  </si>
  <si>
    <t>в про-       центах</t>
  </si>
  <si>
    <t>в том числе</t>
  </si>
  <si>
    <t>оба пола</t>
  </si>
  <si>
    <t>мужчины</t>
  </si>
  <si>
    <t>женщины</t>
  </si>
  <si>
    <t>Городское население</t>
  </si>
  <si>
    <t>Сельское население</t>
  </si>
  <si>
    <t>Джалал-Абадская область</t>
  </si>
  <si>
    <t xml:space="preserve">г. Ош </t>
  </si>
  <si>
    <t xml:space="preserve">в том числе временно  </t>
  </si>
  <si>
    <t>отсутствующие</t>
  </si>
  <si>
    <t>оба  пола</t>
  </si>
  <si>
    <t xml:space="preserve">        мужчин и женщин по территории</t>
  </si>
  <si>
    <t xml:space="preserve">         (процентов)</t>
  </si>
  <si>
    <t>на 1000 женщин приходится мужчин,        человек</t>
  </si>
  <si>
    <t>на 1000                                                      женщин                                          приходится мужчин,        человек</t>
  </si>
  <si>
    <t>Численность постоянного населения</t>
  </si>
  <si>
    <t>городское</t>
  </si>
  <si>
    <t>сельское</t>
  </si>
  <si>
    <t>г. Баткен</t>
  </si>
  <si>
    <t>с. Булак-Башы</t>
  </si>
  <si>
    <t>-</t>
  </si>
  <si>
    <t>с. Кызыл-Жол</t>
  </si>
  <si>
    <t>с. Базар-Башы</t>
  </si>
  <si>
    <t>г. Кызыл-Кия</t>
  </si>
  <si>
    <t>с. Караван</t>
  </si>
  <si>
    <t>с. Ак-Булак</t>
  </si>
  <si>
    <t>с. Джин-Джиген</t>
  </si>
  <si>
    <t xml:space="preserve">г. Сулюкта </t>
  </si>
  <si>
    <t xml:space="preserve">пгт. Восточный </t>
  </si>
  <si>
    <t xml:space="preserve">с. Кольцо </t>
  </si>
  <si>
    <t>Баткенский район</t>
  </si>
  <si>
    <t>Дарыинский айылный аймак</t>
  </si>
  <si>
    <t>с. Жанырык</t>
  </si>
  <si>
    <t>с. Тунук-Суу</t>
  </si>
  <si>
    <t>с. Кан</t>
  </si>
  <si>
    <t>с. Табылгы</t>
  </si>
  <si>
    <t>с. Кайынды</t>
  </si>
  <si>
    <t>с. Сары-Талаа</t>
  </si>
  <si>
    <t>с. Коргон-Таш</t>
  </si>
  <si>
    <t>с. Джаны-Джер</t>
  </si>
  <si>
    <t>с. Чек</t>
  </si>
  <si>
    <t>Терт-Гюльский айылный аймак</t>
  </si>
  <si>
    <t>с. Ак-Оток</t>
  </si>
  <si>
    <t>с. Ак-Турпак</t>
  </si>
  <si>
    <t>с. Зар-Таш</t>
  </si>
  <si>
    <t>с. Чон-Гара</t>
  </si>
  <si>
    <t>с. Чон-Талаа</t>
  </si>
  <si>
    <t>Кара-Бакский айылный аймак</t>
  </si>
  <si>
    <t>с. Кара-Бак</t>
  </si>
  <si>
    <t>с. Достук</t>
  </si>
  <si>
    <t>с. Кызыл-Бель</t>
  </si>
  <si>
    <t>с. Чет-Кызыл</t>
  </si>
  <si>
    <t>с. Зардалы</t>
  </si>
  <si>
    <t>с. Добо</t>
  </si>
  <si>
    <t>с. Бай Кара-Бак</t>
  </si>
  <si>
    <t>Кара-Булакский айылный аймак</t>
  </si>
  <si>
    <t>с. Бужум</t>
  </si>
  <si>
    <t>с. Кара-Булак</t>
  </si>
  <si>
    <t>Кыштутский айылный аймак</t>
  </si>
  <si>
    <t>с. Таян</t>
  </si>
  <si>
    <t>с. Газ</t>
  </si>
  <si>
    <t>с. Кыштут</t>
  </si>
  <si>
    <t>с. Сай</t>
  </si>
  <si>
    <t>с. Согмент</t>
  </si>
  <si>
    <t>с. Чарбак</t>
  </si>
  <si>
    <t>Самаркандекский айылный аймак</t>
  </si>
  <si>
    <t>с. Самаркандык</t>
  </si>
  <si>
    <t>с. Джаны-Бак</t>
  </si>
  <si>
    <t>с. Паскы-Арык</t>
  </si>
  <si>
    <t>с. Мин-Орук</t>
  </si>
  <si>
    <t>Ак-Сайский айылный аймак</t>
  </si>
  <si>
    <t>с. Ак-Сай</t>
  </si>
  <si>
    <t>с. Кек-Таш</t>
  </si>
  <si>
    <t>с. Уч-Дебе</t>
  </si>
  <si>
    <t>с. Капчыгай</t>
  </si>
  <si>
    <t>с. Таштумшук</t>
  </si>
  <si>
    <t>с. Мин-Булак</t>
  </si>
  <si>
    <t>Ак-Татырский айылный аймак</t>
  </si>
  <si>
    <t>с. Ак-Татыр</t>
  </si>
  <si>
    <t>с. Рават</t>
  </si>
  <si>
    <t>с. Говсувар</t>
  </si>
  <si>
    <t>Суу-Башынский айылный аймак</t>
  </si>
  <si>
    <t>с. Боз-Адыр</t>
  </si>
  <si>
    <t>с. Апкан</t>
  </si>
  <si>
    <t>с. Беджей</t>
  </si>
  <si>
    <t>с. Кара-Токой</t>
  </si>
  <si>
    <t>с. Айгуль-Таш</t>
  </si>
  <si>
    <t>Лейлекский район</t>
  </si>
  <si>
    <t>г. Раззаков</t>
  </si>
  <si>
    <t>с. Голбо</t>
  </si>
  <si>
    <t>с. Самат</t>
  </si>
  <si>
    <t>с. Чимген</t>
  </si>
  <si>
    <t>с. Тайлан</t>
  </si>
  <si>
    <t>Ак-Сууский айылный аймак</t>
  </si>
  <si>
    <t>с. Ак-Суу</t>
  </si>
  <si>
    <t>с. Алга</t>
  </si>
  <si>
    <t>с. Джениш</t>
  </si>
  <si>
    <t>с. Суу-Башы</t>
  </si>
  <si>
    <t>с. Жезкен</t>
  </si>
  <si>
    <t>Бешкентский айылный аймак</t>
  </si>
  <si>
    <t>с. Бешкент</t>
  </si>
  <si>
    <t>с. Им. Карла Маркса</t>
  </si>
  <si>
    <t>с. Кайрагач</t>
  </si>
  <si>
    <t>с. 50лет СССР</t>
  </si>
  <si>
    <t>с. Эски-Оочу</t>
  </si>
  <si>
    <t>Джаны-Джерский айылный аймак</t>
  </si>
  <si>
    <t>с. Центральное</t>
  </si>
  <si>
    <t>с. Арка</t>
  </si>
  <si>
    <t>Лейлекский айылный аймак</t>
  </si>
  <si>
    <t>с. Коргон</t>
  </si>
  <si>
    <t>с. Кара-Суу</t>
  </si>
  <si>
    <t>с. Лейлек</t>
  </si>
  <si>
    <t>с. Чуянчы</t>
  </si>
  <si>
    <t>с. Ак-Терек</t>
  </si>
  <si>
    <t>Катранский айылный аймак</t>
  </si>
  <si>
    <t>с.Озгерюш</t>
  </si>
  <si>
    <t>Кулундинский айылный аймак</t>
  </si>
  <si>
    <t>Сумбулинский айылный аймак</t>
  </si>
  <si>
    <t>с.Кек-Таш</t>
  </si>
  <si>
    <t>Тогуз-Булакский айылный аймак</t>
  </si>
  <si>
    <t>с.Маданият</t>
  </si>
  <si>
    <t>Кадамжайский район</t>
  </si>
  <si>
    <t>г. Айдаркен</t>
  </si>
  <si>
    <t>г. Кадамжай</t>
  </si>
  <si>
    <t>Ак-Турпакский айылный аймак</t>
  </si>
  <si>
    <t>Алгинский айылный аймак</t>
  </si>
  <si>
    <t>Бирликский айылный аймак</t>
  </si>
  <si>
    <t>с.Ынтымак</t>
  </si>
  <si>
    <t>Абсамат Масалиевский айылный аймак</t>
  </si>
  <si>
    <t>Котормоский айылный аймак</t>
  </si>
  <si>
    <t>Майданский айылный аймак</t>
  </si>
  <si>
    <t>Орозбековский айылный аймак</t>
  </si>
  <si>
    <t>Уч-Коргонский айылный аймак</t>
  </si>
  <si>
    <t>с.Уч-Коргон</t>
  </si>
  <si>
    <t>Кыргыз-Кыштакский айылный аймак</t>
  </si>
  <si>
    <t>Советский айылный аймак</t>
  </si>
  <si>
    <t>Чаувайский айылный аймак</t>
  </si>
  <si>
    <t>поселок Сары-Бээ</t>
  </si>
  <si>
    <t>поселок Когой</t>
  </si>
  <si>
    <t>поселок Кара-Жыгач</t>
  </si>
  <si>
    <t>Аксыйский район</t>
  </si>
  <si>
    <t>Ак-Жолский айылный аймак</t>
  </si>
  <si>
    <t>Авлетимский айылный аймак</t>
  </si>
  <si>
    <t>Джаны-Джольский айылный аймак</t>
  </si>
  <si>
    <t>с. Коргон-Дебе</t>
  </si>
  <si>
    <t>с. Кум-Булун</t>
  </si>
  <si>
    <t>с. Мор-Булак</t>
  </si>
  <si>
    <t>с. Тоо-Басты</t>
  </si>
  <si>
    <t>Кара-Жыгачский айылный аймак</t>
  </si>
  <si>
    <t>с. Кара-Джыгач</t>
  </si>
  <si>
    <t>с. Дардак-Дебе</t>
  </si>
  <si>
    <t>с. Кара-Ой</t>
  </si>
  <si>
    <t>с. Сыны</t>
  </si>
  <si>
    <t>с .Торкамыш</t>
  </si>
  <si>
    <t>с. Чарба</t>
  </si>
  <si>
    <t>Кашка-Сууский айылный аймак</t>
  </si>
  <si>
    <t>Мавляновский айылный аймак</t>
  </si>
  <si>
    <t>Кызыл-Тууский айылный аймак</t>
  </si>
  <si>
    <t>Кара-Сууский айылный аймак</t>
  </si>
  <si>
    <t>Джерге-Талский айылный аймак</t>
  </si>
  <si>
    <t>Назаралиевский айылный аймак</t>
  </si>
  <si>
    <t>Ала-Букинский район</t>
  </si>
  <si>
    <t>Ак-Коргонский айылный аймак</t>
  </si>
  <si>
    <t>Ак-Тамский айылный аймак</t>
  </si>
  <si>
    <t>Ала-Букинский айылный аймак</t>
  </si>
  <si>
    <t>Кек-Серекский айылный аймак</t>
  </si>
  <si>
    <t>Оруктунский айылный аймак</t>
  </si>
  <si>
    <t>Первомайский айылный аймак</t>
  </si>
  <si>
    <t>Торогелди Балтагуловский айылный аймак</t>
  </si>
  <si>
    <t>Кек-Ташский айылный аймак</t>
  </si>
  <si>
    <t>Базар-Коргонский район</t>
  </si>
  <si>
    <t>Акманский айылный аймак</t>
  </si>
  <si>
    <t>Бешик-Жонский айылный аймак</t>
  </si>
  <si>
    <t>Арстанбапский айылный аймак</t>
  </si>
  <si>
    <t>Кызыл-Ункюрский айылный аймак</t>
  </si>
  <si>
    <t>Моголский айылный аймак</t>
  </si>
  <si>
    <t>Сайдыкумский айылный аймак</t>
  </si>
  <si>
    <t>Талдуу-Булакский айылный аймак</t>
  </si>
  <si>
    <t>Кенешский айылный аймак</t>
  </si>
  <si>
    <t>Ноокенский район</t>
  </si>
  <si>
    <t>Аралский айылный аймак</t>
  </si>
  <si>
    <t>Бюргендинский айылный аймак</t>
  </si>
  <si>
    <t>Достукский айылный аймак</t>
  </si>
  <si>
    <t>Массынский айылный аймак</t>
  </si>
  <si>
    <t>Момбековский айылный аймак</t>
  </si>
  <si>
    <t>Ноокатский айылный аймак</t>
  </si>
  <si>
    <t>Сакалдинский айылный аймак</t>
  </si>
  <si>
    <t>Шайданский айылный аймак</t>
  </si>
  <si>
    <t>Сузакский район</t>
  </si>
  <si>
    <t>Курманбекский айылный аймак</t>
  </si>
  <si>
    <t>Барпынский айылный аймак</t>
  </si>
  <si>
    <t>Кара-Алминский айылный аймак</t>
  </si>
  <si>
    <t>Кара-Дарыянский айылный аймак</t>
  </si>
  <si>
    <t>Кегартский айылный аймак</t>
  </si>
  <si>
    <t>Кыз-Кельский айылный аймак</t>
  </si>
  <si>
    <t>Ленинский айылный аймак</t>
  </si>
  <si>
    <t>Багышский айылный аймак</t>
  </si>
  <si>
    <t>Сайпидин-Атабековский айылный аймак</t>
  </si>
  <si>
    <t>Сузакский айылный аймак</t>
  </si>
  <si>
    <t>Таш-Булакский айылный аймак</t>
  </si>
  <si>
    <t>Ырысский айылный аймак</t>
  </si>
  <si>
    <t>Тогуз-Тороуский район</t>
  </si>
  <si>
    <t>Атайский айылный аймак</t>
  </si>
  <si>
    <t>Кок-Иримский айылный аймак</t>
  </si>
  <si>
    <t>Каргалыкский айылный аймак</t>
  </si>
  <si>
    <t>Сары-Булунский айылный аймак</t>
  </si>
  <si>
    <t>Тогуз-Тороуский айылный аймак</t>
  </si>
  <si>
    <t>Токтогульский район</t>
  </si>
  <si>
    <t>Бель-Алдынский айылный аймак</t>
  </si>
  <si>
    <t>Кызыл-Озгорушский айылный аймак</t>
  </si>
  <si>
    <t>Ничке-Сайский айылный аймак</t>
  </si>
  <si>
    <t>Кетмень-Дебенский айылный аймак</t>
  </si>
  <si>
    <t>Сары-Камышский айылный аймак</t>
  </si>
  <si>
    <t>Уч-Терекский айылный аймак</t>
  </si>
  <si>
    <t>Аралбаевский айылный аймак</t>
  </si>
  <si>
    <t>Абды Суеркуловский айылный аймак</t>
  </si>
  <si>
    <t>Чолпон-Атинский айылный аймак</t>
  </si>
  <si>
    <t>Чаткальский район</t>
  </si>
  <si>
    <t>Каныш-Кыянский айылный аймак</t>
  </si>
  <si>
    <t>Чаткальский айылный аймак</t>
  </si>
  <si>
    <t>Сумсарский айылный аймак</t>
  </si>
  <si>
    <t>Терек-Сайский айылный аймак</t>
  </si>
  <si>
    <t>пгт. Пристань-Пржевальск</t>
  </si>
  <si>
    <t>г. Балыкчы</t>
  </si>
  <si>
    <t>Ак-Суйский район</t>
  </si>
  <si>
    <t>Ак-Булунский айылный аймак</t>
  </si>
  <si>
    <t>с. Ак-Булун</t>
  </si>
  <si>
    <t>Берю-Башский айылный аймак</t>
  </si>
  <si>
    <t>Кара-Джалский айылный аймак</t>
  </si>
  <si>
    <t>Караколский айылный аймак</t>
  </si>
  <si>
    <t>Кереге-Ташский айылный аймак</t>
  </si>
  <si>
    <t>Боз-Учукский айылный аймак</t>
  </si>
  <si>
    <t>Октябрьский айылный аймак</t>
  </si>
  <si>
    <t>Отрадненский айылный аймак</t>
  </si>
  <si>
    <t>Ак-Чийский айылный аймак</t>
  </si>
  <si>
    <t>Тепкенский айылный аймак</t>
  </si>
  <si>
    <t>Теплоключенский айылный аймак</t>
  </si>
  <si>
    <t>Челпекский айылный аймак</t>
  </si>
  <si>
    <t>Энильчекский айылный аймак</t>
  </si>
  <si>
    <t>Жыргаланский айылный аймак</t>
  </si>
  <si>
    <t>Жети-Огузский район</t>
  </si>
  <si>
    <t>Ак-Дебенский айылный аймак</t>
  </si>
  <si>
    <t>с. Ак-Дебе</t>
  </si>
  <si>
    <t>с. Тилекмат</t>
  </si>
  <si>
    <t>Ак-Шыйракский айылный аймак</t>
  </si>
  <si>
    <t>Барскоонский айылный аймак</t>
  </si>
  <si>
    <t>с.Кара-Сай</t>
  </si>
  <si>
    <t>Дарканский айылный аймак</t>
  </si>
  <si>
    <t>с. Даркан</t>
  </si>
  <si>
    <t>Джаргылчакский айылный аймак</t>
  </si>
  <si>
    <t>Джети-Огузский айылный аймак</t>
  </si>
  <si>
    <t>Ырдыкский айылный аймак</t>
  </si>
  <si>
    <t>Липенский айылный аймак</t>
  </si>
  <si>
    <t>Оргочорский айылный аймак</t>
  </si>
  <si>
    <t>Кызыл-Сууский айылный аймак</t>
  </si>
  <si>
    <t>с.Кайнар</t>
  </si>
  <si>
    <t>Алдашевский айылный аймак</t>
  </si>
  <si>
    <t>Светлополянский айылный аймак</t>
  </si>
  <si>
    <t>Тамгинский айылный аймак</t>
  </si>
  <si>
    <t>Иссык-Кульский район</t>
  </si>
  <si>
    <t>Ананьевский айылный аймак</t>
  </si>
  <si>
    <t>с.Кек-Дебе</t>
  </si>
  <si>
    <t>Бостеринский айылный аймак</t>
  </si>
  <si>
    <t>Айылный аймак Садыр аке</t>
  </si>
  <si>
    <t>Кара-Ойский айылный аймак</t>
  </si>
  <si>
    <t>Кум-Бельский айылный аймак</t>
  </si>
  <si>
    <t>Семеновский айылный аймак</t>
  </si>
  <si>
    <t>Тамчынский айылный аймак</t>
  </si>
  <si>
    <t>Абдрахмановский айылный аймак</t>
  </si>
  <si>
    <t>Темировский айылный аймак</t>
  </si>
  <si>
    <t>Тору-Айгырский айылный аймак</t>
  </si>
  <si>
    <t>Орюктинский айылный аймак</t>
  </si>
  <si>
    <t>Чон-Сары-Ойский айылный аймак</t>
  </si>
  <si>
    <t>Тонский район</t>
  </si>
  <si>
    <t>Ак-Терекский айылный аймак</t>
  </si>
  <si>
    <t>Кель-Терский айылный аймак</t>
  </si>
  <si>
    <t>Кек-Мойнокский айылный аймак</t>
  </si>
  <si>
    <t>Болот Мамбетовский айылный аймак</t>
  </si>
  <si>
    <t>с.Кек-Сай</t>
  </si>
  <si>
    <t>Кюн-Чыгышский айылный аймак</t>
  </si>
  <si>
    <t>Тонский айылный аймак</t>
  </si>
  <si>
    <t>Терт-Кульский айылный аймак</t>
  </si>
  <si>
    <t>Улаколский айылный аймак</t>
  </si>
  <si>
    <t>Каджи-Сайский айылный аймак</t>
  </si>
  <si>
    <t>Тюпский район</t>
  </si>
  <si>
    <t>с.Мин-Булак</t>
  </si>
  <si>
    <t>с.Арал</t>
  </si>
  <si>
    <t>с.Кош-Дебе</t>
  </si>
  <si>
    <t>Иссык-Кельский айылный аймак</t>
  </si>
  <si>
    <t>Кутургинский айылный аймак</t>
  </si>
  <si>
    <t>Михайловский айылный аймак</t>
  </si>
  <si>
    <t>Сан-Ташский айылный аймак</t>
  </si>
  <si>
    <t>Сары-Булакский айылный аймак</t>
  </si>
  <si>
    <t>Талды-Сууский айылный аймак</t>
  </si>
  <si>
    <t>Карасаевский айылный аймак</t>
  </si>
  <si>
    <t>Тюпский айылный аймак</t>
  </si>
  <si>
    <t>Чон-Ташский айылный аймак</t>
  </si>
  <si>
    <t>Ак-Булакский айылный аймак</t>
  </si>
  <si>
    <t>Ак-Талинский район</t>
  </si>
  <si>
    <t>Ак-Талский айылный аймак</t>
  </si>
  <si>
    <t>c. Ак-Тал</t>
  </si>
  <si>
    <t>c. Ак-Чий</t>
  </si>
  <si>
    <t>c. Джаны-Тилек</t>
  </si>
  <si>
    <t>Баетовский айылный аймак</t>
  </si>
  <si>
    <t>c. Баетово</t>
  </si>
  <si>
    <t>Терекский айылный аймак</t>
  </si>
  <si>
    <t>Кара-Бюргенский айылный аймак</t>
  </si>
  <si>
    <t>Конорчокский айылный аймак</t>
  </si>
  <si>
    <t>Жерге-Тальский айылный аймак</t>
  </si>
  <si>
    <t>Кош-Дебенский айылный аймак</t>
  </si>
  <si>
    <t>Кызыл-Белесский айылный аймак</t>
  </si>
  <si>
    <t>Джаны-Талапский айылный аймак</t>
  </si>
  <si>
    <t>Тоголок-Молдоский айылный аймак</t>
  </si>
  <si>
    <t>Кек-Джарский айылный аймак</t>
  </si>
  <si>
    <t>Угутский айылный аймак</t>
  </si>
  <si>
    <t>Ат-Башынский район</t>
  </si>
  <si>
    <t>Ак-Джарский айылный аймак</t>
  </si>
  <si>
    <t>Ак-Моюнский айылный аймак</t>
  </si>
  <si>
    <t>Ак-Музский айылный аймак</t>
  </si>
  <si>
    <t>Ак-Талинский айылный аймак</t>
  </si>
  <si>
    <t>Ат-Башынский айылный аймак</t>
  </si>
  <si>
    <t>Ача-Каиндинский айылный аймак</t>
  </si>
  <si>
    <t>Баш-Каиндинский айылный аймак</t>
  </si>
  <si>
    <t>Казыбекский айылный аймак</t>
  </si>
  <si>
    <t>Кара-Коюнский айылный аймак</t>
  </si>
  <si>
    <t>с.Кара-Суу</t>
  </si>
  <si>
    <t>Талды-Сууский айылный Аймак</t>
  </si>
  <si>
    <t>с.Первомайское</t>
  </si>
  <si>
    <t>Жумгальский район</t>
  </si>
  <si>
    <t>Баш-Куугандынский айылный аймак</t>
  </si>
  <si>
    <t>Джаны-Арыкский айылный аймак</t>
  </si>
  <si>
    <t>Джумгальский айылный аймак</t>
  </si>
  <si>
    <t>Кабакский айылный аймак</t>
  </si>
  <si>
    <t>Кек-Ойский айылный аймак</t>
  </si>
  <si>
    <t>Байзаковский айылный аймак</t>
  </si>
  <si>
    <t>Куйручукский айылный аймак</t>
  </si>
  <si>
    <t>Чон-Добонский айылный аймак</t>
  </si>
  <si>
    <t>Тугол-Сайский айылный аймак</t>
  </si>
  <si>
    <t>Суюмбаевский айылный аймак</t>
  </si>
  <si>
    <t>Чаекский айылный аймак</t>
  </si>
  <si>
    <t>Кызыл-Жылдызский айылный аймак</t>
  </si>
  <si>
    <t>Мин-Кушский айылный аймак</t>
  </si>
  <si>
    <t>Кочкорский район</t>
  </si>
  <si>
    <t>Ак-Кыянский айылный аймак</t>
  </si>
  <si>
    <t>Кочкорский айылный аймак</t>
  </si>
  <si>
    <t>Кум-Дебенский айылный аймак</t>
  </si>
  <si>
    <t>с.Сары-Булак</t>
  </si>
  <si>
    <t>Семиз-Бельский айылный аймак</t>
  </si>
  <si>
    <t>Талаа-Булакский айылный аймак</t>
  </si>
  <si>
    <t>Кок-Жарский айылный аймак</t>
  </si>
  <si>
    <t>Чолпонский айылный аймак</t>
  </si>
  <si>
    <t>Сон-Кульский айылный аймак</t>
  </si>
  <si>
    <t>Нарынский район</t>
  </si>
  <si>
    <t>Ак-Кудукский айылный аймак</t>
  </si>
  <si>
    <t>Дебелинский айылный аймак</t>
  </si>
  <si>
    <t>с.Кенеш</t>
  </si>
  <si>
    <t>Джан-Булакский айылный аймак</t>
  </si>
  <si>
    <t>с.Джан-Булак</t>
  </si>
  <si>
    <t>Джергеталский айылный аймак</t>
  </si>
  <si>
    <t>с.Кызыл-Джылдыз</t>
  </si>
  <si>
    <t>Казан-Куйганский айылный аймак</t>
  </si>
  <si>
    <t>Кара-Куджурский айылный аймак</t>
  </si>
  <si>
    <t>Эмгекчильский айылный аймак</t>
  </si>
  <si>
    <t>Мин-Булакский айылный аймак</t>
  </si>
  <si>
    <t>Он-Арчинский айылный аймак</t>
  </si>
  <si>
    <t>Ортокский айылный аймак</t>
  </si>
  <si>
    <t>с.Таш-Башат</t>
  </si>
  <si>
    <t>Учкунский айылный аймак</t>
  </si>
  <si>
    <t>Чет-Нуринский айылный аймак</t>
  </si>
  <si>
    <t>Эмгек-Талинский айылный аймак</t>
  </si>
  <si>
    <t>Сары-Ойский айылный аймак</t>
  </si>
  <si>
    <t>Алайский район</t>
  </si>
  <si>
    <t>Алайский айылный аймак имени К.Белекбаева</t>
  </si>
  <si>
    <t>с. Сопу-Коргон</t>
  </si>
  <si>
    <t>с. Аскалы</t>
  </si>
  <si>
    <t>с. Джергетал</t>
  </si>
  <si>
    <t>с. Колдук</t>
  </si>
  <si>
    <t>с. Таргалак</t>
  </si>
  <si>
    <t>с. Терек</t>
  </si>
  <si>
    <t>с. Чий-Талаа</t>
  </si>
  <si>
    <t>Будалыкский айылный аймак</t>
  </si>
  <si>
    <t>с. Кайнама</t>
  </si>
  <si>
    <t>с. Тамга-Терек</t>
  </si>
  <si>
    <t>с. Кум-Шоро</t>
  </si>
  <si>
    <t>с. Октябрь</t>
  </si>
  <si>
    <t>с. Оро-Дебе</t>
  </si>
  <si>
    <t>Бюлелинский айылный аймак</t>
  </si>
  <si>
    <t>с. Кошулуш</t>
  </si>
  <si>
    <t>с. Кичи-Бюлелю</t>
  </si>
  <si>
    <t>с. Кел-Чаты</t>
  </si>
  <si>
    <t>с. Чон-Бюлелю</t>
  </si>
  <si>
    <t>Гульчинский айылный аймак</t>
  </si>
  <si>
    <t>с. Гульча</t>
  </si>
  <si>
    <t>с. Жылы-Суу</t>
  </si>
  <si>
    <t>с. Таш-Короо</t>
  </si>
  <si>
    <t>с. Чакмак</t>
  </si>
  <si>
    <t>с. Курманжан Датка</t>
  </si>
  <si>
    <t>Джошолунский айылный аймак</t>
  </si>
  <si>
    <t>с. Джаны-Турмуш</t>
  </si>
  <si>
    <t>с. Аюу-Тапан</t>
  </si>
  <si>
    <t>с. Коммунизм</t>
  </si>
  <si>
    <t>с. Ленин-Джол</t>
  </si>
  <si>
    <t>с. Миязды</t>
  </si>
  <si>
    <t>с. Орто-Суу</t>
  </si>
  <si>
    <t>с. Осоавиахим</t>
  </si>
  <si>
    <t>Конур-Добонский айылный аймак</t>
  </si>
  <si>
    <t>с. Боз-Караган</t>
  </si>
  <si>
    <t>с. Джар-Кыштак</t>
  </si>
  <si>
    <t>с. Кара-Шоро</t>
  </si>
  <si>
    <t>с. Арпа-Тектир</t>
  </si>
  <si>
    <t>с. Кызыл-Ой</t>
  </si>
  <si>
    <t>Кабылан-Колский айылный аймак</t>
  </si>
  <si>
    <t>с. Кабылан-Кол</t>
  </si>
  <si>
    <t>с. Кунгей</t>
  </si>
  <si>
    <t>с. Кара-Жыгач</t>
  </si>
  <si>
    <t>с. Курулуш</t>
  </si>
  <si>
    <t>Корульский айылный аймак</t>
  </si>
  <si>
    <t>с. Тогуз-Булак</t>
  </si>
  <si>
    <t>с. Кен-Джылга</t>
  </si>
  <si>
    <t>с. Первое Мая</t>
  </si>
  <si>
    <t>с. Арал</t>
  </si>
  <si>
    <t>с. Им. Гагарина</t>
  </si>
  <si>
    <t>с. Кун-Элек</t>
  </si>
  <si>
    <t>с. Мурдаш</t>
  </si>
  <si>
    <t>с. Согонду</t>
  </si>
  <si>
    <t>с. Талды-Суу</t>
  </si>
  <si>
    <t>с. Арча-Булак</t>
  </si>
  <si>
    <t>с. Кек-Булак</t>
  </si>
  <si>
    <t>с. Кургак</t>
  </si>
  <si>
    <t>с. Сары-Могол</t>
  </si>
  <si>
    <t>Сары-Моголский айылный аймак</t>
  </si>
  <si>
    <t>Уч-Дебенский айылный аймак</t>
  </si>
  <si>
    <t>с. Кичи-Каракол</t>
  </si>
  <si>
    <t>с. Ак-Босого</t>
  </si>
  <si>
    <t>с. Ак-Джай</t>
  </si>
  <si>
    <t>с. Геджиге</t>
  </si>
  <si>
    <t>с. Кызыл-Алай</t>
  </si>
  <si>
    <t>с. Чон-Каракол</t>
  </si>
  <si>
    <t>Жаны-Алайский айылный аймак</t>
  </si>
  <si>
    <t>с. Жаны-Алай</t>
  </si>
  <si>
    <t>с. Жаны-Арык</t>
  </si>
  <si>
    <t>Сары-Ташский айылный аймак</t>
  </si>
  <si>
    <t>с. Сары-Таш</t>
  </si>
  <si>
    <t>с. Кек-Суу</t>
  </si>
  <si>
    <t>с. Нура</t>
  </si>
  <si>
    <t>Араванский район</t>
  </si>
  <si>
    <t>Алля Анаровский айылный аймак</t>
  </si>
  <si>
    <t>с. Араван</t>
  </si>
  <si>
    <t>с. Аччи</t>
  </si>
  <si>
    <t>с. Сасык-Ункюр</t>
  </si>
  <si>
    <t>с. Жаны-Араван</t>
  </si>
  <si>
    <t>с. Маданият</t>
  </si>
  <si>
    <t>с. Пахта-Абад</t>
  </si>
  <si>
    <t xml:space="preserve"> Юсуповский айылный аймак</t>
  </si>
  <si>
    <t>с. Каррак</t>
  </si>
  <si>
    <t>с. Эрке-Кашка</t>
  </si>
  <si>
    <t>с. Суткор</t>
  </si>
  <si>
    <t xml:space="preserve"> Мангытский айылный аймак</t>
  </si>
  <si>
    <t>с. Мангит</t>
  </si>
  <si>
    <t>с. Кесек</t>
  </si>
  <si>
    <t>с. Кызыл-Коргон</t>
  </si>
  <si>
    <t>с. Телейкен</t>
  </si>
  <si>
    <t>Керме-Тооский айылный аймак</t>
  </si>
  <si>
    <t>с. Гюльбахор</t>
  </si>
  <si>
    <t>с. Кичик-Алай</t>
  </si>
  <si>
    <t>с. Кюнделюк</t>
  </si>
  <si>
    <t>с. Майдан-Тал</t>
  </si>
  <si>
    <t>с. Мин-Теке</t>
  </si>
  <si>
    <t>с. Сары-Булак</t>
  </si>
  <si>
    <t>с. Чогом</t>
  </si>
  <si>
    <t>Тепе-Коргонский айылный аймак</t>
  </si>
  <si>
    <t>с. Тепе-Коргон</t>
  </si>
  <si>
    <t>с. Арап</t>
  </si>
  <si>
    <t>с. Интернационал</t>
  </si>
  <si>
    <t>с. Кесов</t>
  </si>
  <si>
    <t>с. Уйгур-Абад</t>
  </si>
  <si>
    <t>с. Чертик</t>
  </si>
  <si>
    <t>с. Янги-Абад</t>
  </si>
  <si>
    <t>с. Янги-Юль</t>
  </si>
  <si>
    <t xml:space="preserve"> Нурабадский айылный аймак</t>
  </si>
  <si>
    <t>с. Кайрагач-Арык</t>
  </si>
  <si>
    <t>с. Какыр-Пилтан</t>
  </si>
  <si>
    <t>с. Лангар</t>
  </si>
  <si>
    <t>Тео-Моюнский айылный аймак</t>
  </si>
  <si>
    <t>с. Хауз</t>
  </si>
  <si>
    <t>с. Ак-Шор</t>
  </si>
  <si>
    <t>с. Джеке-Мисте</t>
  </si>
  <si>
    <t>с. Керкидан</t>
  </si>
  <si>
    <t>с. Найман</t>
  </si>
  <si>
    <t>с. Сырт</t>
  </si>
  <si>
    <t>Чек-Абадский айылный аймак</t>
  </si>
  <si>
    <t>с. Кочубаево</t>
  </si>
  <si>
    <t>с. Агроном</t>
  </si>
  <si>
    <t>с. Джакшылык</t>
  </si>
  <si>
    <t>с. Джар-Кышлак</t>
  </si>
  <si>
    <t>с. Кукалапаш</t>
  </si>
  <si>
    <t>с. Максим-Тобу</t>
  </si>
  <si>
    <t>с. Пахтачи</t>
  </si>
  <si>
    <t>Кара-Сууский район</t>
  </si>
  <si>
    <t>г.  Кара-Суу</t>
  </si>
  <si>
    <t>Ак-Ташский айылный аймак</t>
  </si>
  <si>
    <t>с. Ак-Таш</t>
  </si>
  <si>
    <t>с. Жылкелди</t>
  </si>
  <si>
    <t>с. Барак</t>
  </si>
  <si>
    <t>с. Джаны-Арык</t>
  </si>
  <si>
    <t>с. Правда</t>
  </si>
  <si>
    <t>с. Таш-Арык</t>
  </si>
  <si>
    <t>Жоошский айылный аймак</t>
  </si>
  <si>
    <t>с. Большевик</t>
  </si>
  <si>
    <t>с. Агартуу</t>
  </si>
  <si>
    <t>с. Гайрат</t>
  </si>
  <si>
    <t>с. Зарбалик</t>
  </si>
  <si>
    <t>с. Им. Калинина</t>
  </si>
  <si>
    <t>с. Кызыл-Кошчу</t>
  </si>
  <si>
    <t>с. Кызыл-Сарай</t>
  </si>
  <si>
    <t>с. Мамажан</t>
  </si>
  <si>
    <t>с. Питомник</t>
  </si>
  <si>
    <t xml:space="preserve"> Катта-Талдыкский айылный аймак</t>
  </si>
  <si>
    <t>с. Баш-Булак</t>
  </si>
  <si>
    <t>с. Кара-Сегет</t>
  </si>
  <si>
    <t>с. Талдык</t>
  </si>
  <si>
    <t>с. Кичик</t>
  </si>
  <si>
    <t>c. Кызыл-Ордо</t>
  </si>
  <si>
    <t>с. Садырбай</t>
  </si>
  <si>
    <t>с. Эшме</t>
  </si>
  <si>
    <t>с. Ачы</t>
  </si>
  <si>
    <t>с. Торгой-Булак</t>
  </si>
  <si>
    <t>Кашгар-Кыштакский айылный аймак</t>
  </si>
  <si>
    <t>с. Кашгар-Кыштак</t>
  </si>
  <si>
    <t>с. Алга-Бас</t>
  </si>
  <si>
    <t>с. Андижан-Махалла</t>
  </si>
  <si>
    <t>с. Бек-Джар</t>
  </si>
  <si>
    <t>с. Джар-Ооз</t>
  </si>
  <si>
    <t>с. Кенджекул</t>
  </si>
  <si>
    <t>с. Таджик-Махалла</t>
  </si>
  <si>
    <t>с. Монок</t>
  </si>
  <si>
    <t xml:space="preserve"> Кызыл-Кыштакский айылный аймак</t>
  </si>
  <si>
    <t>с. Кызыл-Кыштак</t>
  </si>
  <si>
    <t>с. Андижанское</t>
  </si>
  <si>
    <t>с. Бель-Кыштак</t>
  </si>
  <si>
    <t>с. Джаны-Кыштак</t>
  </si>
  <si>
    <t>с. Коммунист</t>
  </si>
  <si>
    <t>с. Кызыл-Байрак</t>
  </si>
  <si>
    <t>Кызыл-Суйский айылный аймак</t>
  </si>
  <si>
    <t>с. Чайчи</t>
  </si>
  <si>
    <t>с. Ак-Джар</t>
  </si>
  <si>
    <t>с. Миялы</t>
  </si>
  <si>
    <t>с. Алпордо</t>
  </si>
  <si>
    <t>с. Талаа</t>
  </si>
  <si>
    <t>с. Учкун</t>
  </si>
  <si>
    <t>Мадынский айылный аймак</t>
  </si>
  <si>
    <t>с. Кыргыз-Чек</t>
  </si>
  <si>
    <t>с. Асанчек</t>
  </si>
  <si>
    <t>с. Жоош</t>
  </si>
  <si>
    <t>с. Каарман</t>
  </si>
  <si>
    <t>с. Лаглан</t>
  </si>
  <si>
    <t>с. Мады</t>
  </si>
  <si>
    <t>с. Социализм</t>
  </si>
  <si>
    <t>с. Тээке</t>
  </si>
  <si>
    <t>с. Чагыр</t>
  </si>
  <si>
    <t xml:space="preserve"> Наримановский айылный аймак</t>
  </si>
  <si>
    <t>с. Нариман</t>
  </si>
  <si>
    <t>с. Алим-Тепе</t>
  </si>
  <si>
    <t>с. Бешмойнок</t>
  </si>
  <si>
    <t>с. Влксм</t>
  </si>
  <si>
    <t>с. Джаны-Махалла</t>
  </si>
  <si>
    <t>с. Джийдалик</t>
  </si>
  <si>
    <t>с. Каратай</t>
  </si>
  <si>
    <t>с. Осмон</t>
  </si>
  <si>
    <t>с. Куранкол</t>
  </si>
  <si>
    <t>с. Кызыл-Мехнат</t>
  </si>
  <si>
    <t>с. Нурдар</t>
  </si>
  <si>
    <t>с. Жим</t>
  </si>
  <si>
    <t>c. Тажикабад</t>
  </si>
  <si>
    <t>Отуз-Адырский айылный аймак</t>
  </si>
  <si>
    <t>c. Отуз-Адыр</t>
  </si>
  <si>
    <t>c. Кара-Дебе</t>
  </si>
  <si>
    <t>c. Кызыл-Абад</t>
  </si>
  <si>
    <t>c. Кыш-Абад</t>
  </si>
  <si>
    <t>c. Савай-Арык</t>
  </si>
  <si>
    <t>c. Фурхат</t>
  </si>
  <si>
    <t>c. Ынтымак</t>
  </si>
  <si>
    <t>c. Жаны-Кызыл-Суу</t>
  </si>
  <si>
    <t>c. Тынчтык</t>
  </si>
  <si>
    <t>Сары-Колотский айылный аймак</t>
  </si>
  <si>
    <t>c. Сары-Колот</t>
  </si>
  <si>
    <t>c. Ак-Колот</t>
  </si>
  <si>
    <t>с. Курбан-Кара</t>
  </si>
  <si>
    <t>с. Шерали</t>
  </si>
  <si>
    <t>с. Присавай</t>
  </si>
  <si>
    <t>с. Тынчтык</t>
  </si>
  <si>
    <t>Папанский айылный аймак</t>
  </si>
  <si>
    <t>с. Папан</t>
  </si>
  <si>
    <t>с. Алчалы</t>
  </si>
  <si>
    <t>с. Ата-Мерек</t>
  </si>
  <si>
    <t>с. Берю</t>
  </si>
  <si>
    <t>с. Карагур</t>
  </si>
  <si>
    <t>с. Коджо-Келен</t>
  </si>
  <si>
    <t>с. Кызыл-Туу</t>
  </si>
  <si>
    <t>с. Ак-Буура-1</t>
  </si>
  <si>
    <t>с. Ак-Буура-2</t>
  </si>
  <si>
    <t>с. Ак-Буура-3</t>
  </si>
  <si>
    <t>с. Ак-Буура-4</t>
  </si>
  <si>
    <t>с. Камыр-Суу</t>
  </si>
  <si>
    <t>с. Жар-Башы</t>
  </si>
  <si>
    <t>с. Чычкан-Кол</t>
  </si>
  <si>
    <t>с. Андагул</t>
  </si>
  <si>
    <t>с. Жаны-Турмуш</t>
  </si>
  <si>
    <t>Савайский айылный аймак</t>
  </si>
  <si>
    <t>с. Кызыл-Шарк</t>
  </si>
  <si>
    <t>с. Кен-Сай</t>
  </si>
  <si>
    <t>с. Кечкен-Джар</t>
  </si>
  <si>
    <t>с. Кыдырша</t>
  </si>
  <si>
    <t>с. Ынтымак</t>
  </si>
  <si>
    <t>с. Савай</t>
  </si>
  <si>
    <t>с. Султан-Абад</t>
  </si>
  <si>
    <t>Сарайский айылный аймак</t>
  </si>
  <si>
    <t>с. Им. Кирова</t>
  </si>
  <si>
    <t>с. Эркин</t>
  </si>
  <si>
    <t>с. Конурат</t>
  </si>
  <si>
    <t>с. Им. Тельмана</t>
  </si>
  <si>
    <t>с. Ак-Оргоо</t>
  </si>
  <si>
    <t>Телейкенский айылный аймак</t>
  </si>
  <si>
    <t>с. Дыйкан-Кыштак</t>
  </si>
  <si>
    <t>с. Кыргызстан</t>
  </si>
  <si>
    <t>с. Озгур (часть)</t>
  </si>
  <si>
    <t>с. Телейкен (часть)</t>
  </si>
  <si>
    <t>с. Учар</t>
  </si>
  <si>
    <t>с. Бодур-Таш</t>
  </si>
  <si>
    <t>с. Жапалак</t>
  </si>
  <si>
    <t>Шаркский айылный аймак</t>
  </si>
  <si>
    <t>с. Шарк</t>
  </si>
  <si>
    <t>с. Таштак</t>
  </si>
  <si>
    <t>с. Имам-Ата</t>
  </si>
  <si>
    <t>с. Топ-Терек</t>
  </si>
  <si>
    <t>с. Фуркат</t>
  </si>
  <si>
    <t>с. Медресе</t>
  </si>
  <si>
    <t>Ноокатский район</t>
  </si>
  <si>
    <t>г. Ноокат</t>
  </si>
  <si>
    <t>Бельский айылный аймак</t>
  </si>
  <si>
    <t>с. Бель</t>
  </si>
  <si>
    <t>с. Борбаш</t>
  </si>
  <si>
    <t>с. Жаш</t>
  </si>
  <si>
    <t>с. Таш-Булак</t>
  </si>
  <si>
    <t>Гюльстанский айылный аймак</t>
  </si>
  <si>
    <t>с. Им. Фрунзе (часть)</t>
  </si>
  <si>
    <t>с. Гюльстан</t>
  </si>
  <si>
    <t>с. Беш-Коргон</t>
  </si>
  <si>
    <t>с. Бостон</t>
  </si>
  <si>
    <t>с. Чон-Кыштоо</t>
  </si>
  <si>
    <t>Кара-Ташский айылный аймак</t>
  </si>
  <si>
    <t>с. Кара-Таш</t>
  </si>
  <si>
    <t>с. Нойгут</t>
  </si>
  <si>
    <t>Кулатовский айылный аймак</t>
  </si>
  <si>
    <t>с. Коджо-Арык</t>
  </si>
  <si>
    <t>с. Акчал</t>
  </si>
  <si>
    <t>с. Баглан</t>
  </si>
  <si>
    <t>с. Кызыл-Булак</t>
  </si>
  <si>
    <t>с. Абшыр-Ата</t>
  </si>
  <si>
    <t>с. Арык-Тейит</t>
  </si>
  <si>
    <t>с. Кулуштан</t>
  </si>
  <si>
    <t>Джаны-Ноокатский айылный аймак</t>
  </si>
  <si>
    <t>с. Джаны-Ноокат</t>
  </si>
  <si>
    <t>с. Кызыл-Тейит</t>
  </si>
  <si>
    <t>с. Темир-Корук</t>
  </si>
  <si>
    <t>с. Дон-Кыштак</t>
  </si>
  <si>
    <t>с. Жандама</t>
  </si>
  <si>
    <t>с. Катта-Тал</t>
  </si>
  <si>
    <t>с. Кунгой-Хасана</t>
  </si>
  <si>
    <t>с. Мончок-Добо</t>
  </si>
  <si>
    <t>с. Тескей</t>
  </si>
  <si>
    <t>с. Куу-Майдан</t>
  </si>
  <si>
    <t>с. Арбын</t>
  </si>
  <si>
    <t>с. Чегеден</t>
  </si>
  <si>
    <t>с. Шанкол</t>
  </si>
  <si>
    <t>с. Байыш</t>
  </si>
  <si>
    <t>с. Батуу</t>
  </si>
  <si>
    <t>с. Дары-Булак</t>
  </si>
  <si>
    <t>Кыргыз-Атинский айылный аймак</t>
  </si>
  <si>
    <t>с. Кетерме</t>
  </si>
  <si>
    <t>с. Борко</t>
  </si>
  <si>
    <t>с. Кыргыз-Ата</t>
  </si>
  <si>
    <t>Айылный аймак им. Токтомата Зулпуева</t>
  </si>
  <si>
    <t>с. Учбай</t>
  </si>
  <si>
    <t>с. Айбек</t>
  </si>
  <si>
    <t>с. Ак-Чабуу</t>
  </si>
  <si>
    <t>с. Караке</t>
  </si>
  <si>
    <t>с. Осор</t>
  </si>
  <si>
    <t>с. Чучук</t>
  </si>
  <si>
    <t>с. Ятан</t>
  </si>
  <si>
    <t>Исановский айылный аймак</t>
  </si>
  <si>
    <t>с. Джаны-Базар</t>
  </si>
  <si>
    <t>с. Джар-Коргон</t>
  </si>
  <si>
    <t>с. Федорово</t>
  </si>
  <si>
    <t>с. Чеч-Дебе</t>
  </si>
  <si>
    <t>с. Коджоке</t>
  </si>
  <si>
    <t>Кок-Бельский айылный аймак</t>
  </si>
  <si>
    <t>с. Кок-Бель</t>
  </si>
  <si>
    <t>Кызыл-Октябрьский айылный аймак</t>
  </si>
  <si>
    <t>с. Кек-Джар</t>
  </si>
  <si>
    <t>с. Алашан</t>
  </si>
  <si>
    <t>с. Джийде</t>
  </si>
  <si>
    <t>с. Каранай</t>
  </si>
  <si>
    <t>с. Сарыканды</t>
  </si>
  <si>
    <t>Он Эки-Бельский айылный аймак</t>
  </si>
  <si>
    <t>с. Он Эки-Бель</t>
  </si>
  <si>
    <t>с. Нарай</t>
  </si>
  <si>
    <t>с. Мырза-Найман</t>
  </si>
  <si>
    <t>с. Он-Эки-Мойнок</t>
  </si>
  <si>
    <t>с. Орнок</t>
  </si>
  <si>
    <t>Теелес айылный аймак</t>
  </si>
  <si>
    <t>с. Муркут</t>
  </si>
  <si>
    <t>с. Ай-Тамга</t>
  </si>
  <si>
    <t>с. Герей-Шорон</t>
  </si>
  <si>
    <t>с. Джайылма</t>
  </si>
  <si>
    <t>с. Додон</t>
  </si>
  <si>
    <t>с. Кенеш</t>
  </si>
  <si>
    <t>с. Меркит</t>
  </si>
  <si>
    <t>с. Толман</t>
  </si>
  <si>
    <t>Мирмахмудовский айылный аймак</t>
  </si>
  <si>
    <t>с. Им. Чапаева</t>
  </si>
  <si>
    <t>с. Барын</t>
  </si>
  <si>
    <t>с. Будайлык</t>
  </si>
  <si>
    <t>с. Кара-Кокту</t>
  </si>
  <si>
    <t>Ынтымакский айылный аймак</t>
  </si>
  <si>
    <t>с. Беш-Буркан</t>
  </si>
  <si>
    <t>с. Арык-Бою</t>
  </si>
  <si>
    <t>с. Дон-Маала</t>
  </si>
  <si>
    <t>с. Акшар</t>
  </si>
  <si>
    <t>с. Челекчи</t>
  </si>
  <si>
    <t>с. Ничке-Суу</t>
  </si>
  <si>
    <t>Найманский айылный аймак</t>
  </si>
  <si>
    <t>с. Улуу-Тоо</t>
  </si>
  <si>
    <t>Кара-Кулжинский район</t>
  </si>
  <si>
    <t>Алайкууский айылный аймак</t>
  </si>
  <si>
    <t>с. Кек-Арт</t>
  </si>
  <si>
    <t>с. Кан-Коргон</t>
  </si>
  <si>
    <t>с. Сайталаа</t>
  </si>
  <si>
    <t>с. Ара-Булак</t>
  </si>
  <si>
    <t>с. Бору-Токой</t>
  </si>
  <si>
    <t>с. Желе-Добо</t>
  </si>
  <si>
    <t>Капчыгайский айылный аймак</t>
  </si>
  <si>
    <t>с. Сары-Бээ</t>
  </si>
  <si>
    <t>с. Терек-Суу</t>
  </si>
  <si>
    <t>с. Пор</t>
  </si>
  <si>
    <t>Карагузский айылный аймак</t>
  </si>
  <si>
    <t>с. Джаны-Талаа</t>
  </si>
  <si>
    <t>с. Алтын-Кюрек</t>
  </si>
  <si>
    <t>с. Джетим-Дебе</t>
  </si>
  <si>
    <t>с. Калматай</t>
  </si>
  <si>
    <t>с. Насирдин</t>
  </si>
  <si>
    <t>Кара-Кочкорский айылный аймак</t>
  </si>
  <si>
    <t>с. Кара-Кочкор</t>
  </si>
  <si>
    <t>с. Ак-Кыя</t>
  </si>
  <si>
    <t>с. Кашка-Джол</t>
  </si>
  <si>
    <t>Кара-Кульджинский айылный аймак</t>
  </si>
  <si>
    <t>с. Кара-Кульджа</t>
  </si>
  <si>
    <t>с. Бий-Мырза</t>
  </si>
  <si>
    <t>с. Сары-Камыш</t>
  </si>
  <si>
    <t>Кызыл-Жарский айылный аймак</t>
  </si>
  <si>
    <t>с. Кызыл-Джар</t>
  </si>
  <si>
    <t>с. Кайын-Талаа</t>
  </si>
  <si>
    <t>с. Коо-Чаты</t>
  </si>
  <si>
    <t>с. Чычырканак</t>
  </si>
  <si>
    <t>с. Куйоташ</t>
  </si>
  <si>
    <t>Ылай-Талинский айылный аймак</t>
  </si>
  <si>
    <t>с. Ылай-Талаа</t>
  </si>
  <si>
    <t>с. Шаркыратма</t>
  </si>
  <si>
    <t>с. Жылкол</t>
  </si>
  <si>
    <t>Ой-Талский айылный аймак</t>
  </si>
  <si>
    <t>с. Ой-Тал</t>
  </si>
  <si>
    <t>с. Кондук</t>
  </si>
  <si>
    <t>с. Конокбай-Талаа</t>
  </si>
  <si>
    <t>с. Сары-Кюнгей</t>
  </si>
  <si>
    <t>с. Тегерек-Саз</t>
  </si>
  <si>
    <t>Чалминский айылный аймак</t>
  </si>
  <si>
    <t>с. Токбай-Талаа</t>
  </si>
  <si>
    <t>с. Буйга</t>
  </si>
  <si>
    <t>с. Беш-Кемпир</t>
  </si>
  <si>
    <t>с. Орто-Талаа</t>
  </si>
  <si>
    <t>Кашка-Жолский айылный аймак</t>
  </si>
  <si>
    <t>с. Джаны-Талап</t>
  </si>
  <si>
    <t>с. Жийде</t>
  </si>
  <si>
    <t>с. Тоготой</t>
  </si>
  <si>
    <t>Узгенский район</t>
  </si>
  <si>
    <t xml:space="preserve"> г. Узген</t>
  </si>
  <si>
    <t>с. Какыр</t>
  </si>
  <si>
    <t>с. Семиз-Кель</t>
  </si>
  <si>
    <t>Баш-Дебенский айылный аймак</t>
  </si>
  <si>
    <t>с. Джаны-Джол</t>
  </si>
  <si>
    <t>с. Кош-Коргон</t>
  </si>
  <si>
    <t>с. Кызыл-Кырман</t>
  </si>
  <si>
    <t>с. Кашка-Терек</t>
  </si>
  <si>
    <t>Джалпак-Ташский айылный аймак</t>
  </si>
  <si>
    <t>с. Курбу-Таш</t>
  </si>
  <si>
    <t>с. Кысык-Алма</t>
  </si>
  <si>
    <t>с. Туз-Бель</t>
  </si>
  <si>
    <t>с. Учкаптал</t>
  </si>
  <si>
    <t>с. Кара-Тарык</t>
  </si>
  <si>
    <t>Джыландынский айылный аймак</t>
  </si>
  <si>
    <t>с. Джыланды</t>
  </si>
  <si>
    <t>с. Калта</t>
  </si>
  <si>
    <t>с. Красный Маяк</t>
  </si>
  <si>
    <t>с. Прогресс</t>
  </si>
  <si>
    <t>с. Яссы</t>
  </si>
  <si>
    <t>с. Ботомойнок</t>
  </si>
  <si>
    <t>Ден-Булакский айылный аймак</t>
  </si>
  <si>
    <t>с. Бакмал</t>
  </si>
  <si>
    <t>с. Бабашуулу</t>
  </si>
  <si>
    <t>с. Бексе-Джол</t>
  </si>
  <si>
    <t>с. Джаны-Абад</t>
  </si>
  <si>
    <t>с. Ден-Булак</t>
  </si>
  <si>
    <t>с. Кара-Дарыя</t>
  </si>
  <si>
    <t>с. Мичурино</t>
  </si>
  <si>
    <t>с. Озгерюш</t>
  </si>
  <si>
    <t>с. Теолес</t>
  </si>
  <si>
    <t>с. Чимбай</t>
  </si>
  <si>
    <t>Заргерский айылный аймак</t>
  </si>
  <si>
    <t>с. Тосой</t>
  </si>
  <si>
    <t>с. Аюу</t>
  </si>
  <si>
    <t>с. Джаны-Айыл</t>
  </si>
  <si>
    <t>с. Заргер</t>
  </si>
  <si>
    <t>с. Кайрат</t>
  </si>
  <si>
    <t>с. Кутурган</t>
  </si>
  <si>
    <t>с. Ничке-Сай</t>
  </si>
  <si>
    <t>с. Токтогул</t>
  </si>
  <si>
    <t>Жазыский айылный аймак</t>
  </si>
  <si>
    <t>с. Кара-Дыйкан</t>
  </si>
  <si>
    <t>с. Кызыл-Дыйкан</t>
  </si>
  <si>
    <t>с. Жээренчи</t>
  </si>
  <si>
    <t>с. Жазы</t>
  </si>
  <si>
    <t>Ийри-Сууский айылный аймак</t>
  </si>
  <si>
    <t>с. Джангакты</t>
  </si>
  <si>
    <t>с. Кара-Колот</t>
  </si>
  <si>
    <t>с. Корс-Этти</t>
  </si>
  <si>
    <t>с. Орказган</t>
  </si>
  <si>
    <t>Чангетский айылный аймак</t>
  </si>
  <si>
    <t>с. Чангет</t>
  </si>
  <si>
    <t>с. Остуруу</t>
  </si>
  <si>
    <t>с. Ийрек</t>
  </si>
  <si>
    <t>с. Ункюр</t>
  </si>
  <si>
    <t>с. Эльчибек</t>
  </si>
  <si>
    <t>Кароолский айылный аймак</t>
  </si>
  <si>
    <t>с. Кароол</t>
  </si>
  <si>
    <t>с. Джан-Шоро</t>
  </si>
  <si>
    <t>с. Мырза-Арык</t>
  </si>
  <si>
    <t>с. Орто-Арык</t>
  </si>
  <si>
    <t>с. Шералы</t>
  </si>
  <si>
    <t>Кельдюкский айылный аймак</t>
  </si>
  <si>
    <t>с. Шамал-Терек</t>
  </si>
  <si>
    <t>с. Чалк-Ойде</t>
  </si>
  <si>
    <t>с. Старая Покровка</t>
  </si>
  <si>
    <t>с. Беш-Абышка</t>
  </si>
  <si>
    <t>с. Гузар</t>
  </si>
  <si>
    <t>с. Кочкор-Ата</t>
  </si>
  <si>
    <t>с. Кремль</t>
  </si>
  <si>
    <t>с. Куршаб</t>
  </si>
  <si>
    <t>с. Кызыл-Октябрь</t>
  </si>
  <si>
    <t>с. Кызыл-Сенгир</t>
  </si>
  <si>
    <t>Кызыл-Тооский айылный аймак</t>
  </si>
  <si>
    <t>с. Кызыл-Тоо</t>
  </si>
  <si>
    <t>с. Донуз-Тоо</t>
  </si>
  <si>
    <t>с. Аккыя</t>
  </si>
  <si>
    <t>с. Карчабек</t>
  </si>
  <si>
    <t>с. Эркин-Тоо</t>
  </si>
  <si>
    <t>Куршабский айылный аймак</t>
  </si>
  <si>
    <t>с. Эрдик</t>
  </si>
  <si>
    <t>с. Шагым</t>
  </si>
  <si>
    <t>Мырза-Акинский айылный аймак</t>
  </si>
  <si>
    <t>с. Мырза-Аке</t>
  </si>
  <si>
    <t>с. Адыр</t>
  </si>
  <si>
    <t>с. Бабыр</t>
  </si>
  <si>
    <t>Алтын-Булакский айылный аймак</t>
  </si>
  <si>
    <t>с. Алтын-Булак</t>
  </si>
  <si>
    <t>с. Чечебай</t>
  </si>
  <si>
    <t>с. Таш-Башат</t>
  </si>
  <si>
    <t>с. Сасык-Булак</t>
  </si>
  <si>
    <t>с. Кара-Баткак</t>
  </si>
  <si>
    <t>с. Кандава</t>
  </si>
  <si>
    <t>Саламаликский айылный аймак</t>
  </si>
  <si>
    <t>с. Саламалик</t>
  </si>
  <si>
    <t>с. Ара-Кель</t>
  </si>
  <si>
    <t>с. Кош-Этер</t>
  </si>
  <si>
    <t>с. Кызыл-Чарба</t>
  </si>
  <si>
    <t>с. 15 Жаш</t>
  </si>
  <si>
    <t>Терт-Кельский айылный аймак</t>
  </si>
  <si>
    <t>с. Шоро-Башат</t>
  </si>
  <si>
    <t>с. Ана-Кызыл</t>
  </si>
  <si>
    <t>с. Кыймыл</t>
  </si>
  <si>
    <t>с. Макаренко</t>
  </si>
  <si>
    <t>Чон-Алайский район</t>
  </si>
  <si>
    <t>Жекендинский айылный аймак</t>
  </si>
  <si>
    <t>с. Карамык</t>
  </si>
  <si>
    <t>с. Жекенди</t>
  </si>
  <si>
    <t>с. Кара-Тейит</t>
  </si>
  <si>
    <t>с. Шибээ</t>
  </si>
  <si>
    <t>с. Чулук</t>
  </si>
  <si>
    <t>с. Кашка-Суу</t>
  </si>
  <si>
    <t>с. Ачык-Суу</t>
  </si>
  <si>
    <t>с. Кабык</t>
  </si>
  <si>
    <t>с. Бурган-Суу</t>
  </si>
  <si>
    <t>с. Жайылма</t>
  </si>
  <si>
    <t>с. Кичи-Жайылма</t>
  </si>
  <si>
    <t>Чон-Алайский айылный аймак</t>
  </si>
  <si>
    <t>с. Дароот-Коргон</t>
  </si>
  <si>
    <t>с. Жаш-Тилек</t>
  </si>
  <si>
    <t>с. Жаман-Жар</t>
  </si>
  <si>
    <t>с. Кочкорчу</t>
  </si>
  <si>
    <t>с. Кулчу</t>
  </si>
  <si>
    <t>с. Чак</t>
  </si>
  <si>
    <t>с. Кызыл-Эшме</t>
  </si>
  <si>
    <t>с. Кара-Шыбак</t>
  </si>
  <si>
    <t>г. Талас</t>
  </si>
  <si>
    <t>Кара-Бууринский район</t>
  </si>
  <si>
    <t>с.Джоон-Дебе</t>
  </si>
  <si>
    <t>с.Джийде</t>
  </si>
  <si>
    <t>Бейшекенский айылный аймак</t>
  </si>
  <si>
    <t>с.Бейшеке</t>
  </si>
  <si>
    <t>с.Кара-Буура</t>
  </si>
  <si>
    <t>Бакыянский айылный аймак</t>
  </si>
  <si>
    <t>с.Бакыян</t>
  </si>
  <si>
    <t>с.Тамчы-Булак</t>
  </si>
  <si>
    <t>с.Камаш</t>
  </si>
  <si>
    <t>Аманбаевский айылный аймак</t>
  </si>
  <si>
    <t>с.Аманбаево</t>
  </si>
  <si>
    <t>с.Ак-Жар</t>
  </si>
  <si>
    <t>с.Куру-Маймак</t>
  </si>
  <si>
    <t>с.Суулу-Маймак</t>
  </si>
  <si>
    <t>Бакайырский айылный аймак</t>
  </si>
  <si>
    <t>с.Ак-Башат</t>
  </si>
  <si>
    <t>Кара-Бууринский айылный аймак</t>
  </si>
  <si>
    <t>с.Кызыл-Адыр</t>
  </si>
  <si>
    <t>с.Чон-Кара-Буура</t>
  </si>
  <si>
    <t>с.Уч-Булак</t>
  </si>
  <si>
    <t>Кек-Сайский айылный аймак</t>
  </si>
  <si>
    <t>Чолпонбайский айылный аймак</t>
  </si>
  <si>
    <t>с.Чымгент</t>
  </si>
  <si>
    <t>Шекерский айылный аймак</t>
  </si>
  <si>
    <t>с.Шекер</t>
  </si>
  <si>
    <t>с.Арчагул</t>
  </si>
  <si>
    <t>Маймакский айылный аймак</t>
  </si>
  <si>
    <t>с.Маймак</t>
  </si>
  <si>
    <t>Бакай-Атинский район</t>
  </si>
  <si>
    <t>Шадыканский айылный аймак</t>
  </si>
  <si>
    <t>с.Туйте</t>
  </si>
  <si>
    <t>Боо-Терекский айылный аймак</t>
  </si>
  <si>
    <t>с.Боо-Терек</t>
  </si>
  <si>
    <t>Акназаровский айылный аймак</t>
  </si>
  <si>
    <t>с.Кызыл-Октябрь</t>
  </si>
  <si>
    <t>с.Таш-Кудук</t>
  </si>
  <si>
    <t>с.Урмарал</t>
  </si>
  <si>
    <t>Кен-Аралский айылный аймак</t>
  </si>
  <si>
    <t>с.Кен-Арал</t>
  </si>
  <si>
    <t>Ленинпольский айылный аймак</t>
  </si>
  <si>
    <t>с.Бакай-Ата</t>
  </si>
  <si>
    <t>с.Наматбек</t>
  </si>
  <si>
    <t>Озгерюшский айылный аймак</t>
  </si>
  <si>
    <t>с.Ак-Дебе</t>
  </si>
  <si>
    <t>с.Кызыл-Сай</t>
  </si>
  <si>
    <t>с.Кызыл-Чарба</t>
  </si>
  <si>
    <t>Ороский айылный аймак</t>
  </si>
  <si>
    <t>с.Кыргызстан</t>
  </si>
  <si>
    <t>с.Джон-Коргон</t>
  </si>
  <si>
    <t>Манасский район</t>
  </si>
  <si>
    <t>Каиндинский айылный аймак</t>
  </si>
  <si>
    <t>с.Каинды</t>
  </si>
  <si>
    <t>с.Нылды</t>
  </si>
  <si>
    <t>с.Чеч-Дебе</t>
  </si>
  <si>
    <t>Киргизия айылный аймак</t>
  </si>
  <si>
    <t>с.Талас</t>
  </si>
  <si>
    <t>с.Манас</t>
  </si>
  <si>
    <t>Майский айылный аймак</t>
  </si>
  <si>
    <t>с.Майское</t>
  </si>
  <si>
    <t>с.Новодонецкое</t>
  </si>
  <si>
    <t>Покровский айылный аймак</t>
  </si>
  <si>
    <t>с.Покровка</t>
  </si>
  <si>
    <t>с.Баласары</t>
  </si>
  <si>
    <t>с.Джайылган</t>
  </si>
  <si>
    <t>с.Кара-Арча</t>
  </si>
  <si>
    <t>с.Сегет</t>
  </si>
  <si>
    <t>с.Ак-Таш</t>
  </si>
  <si>
    <t>с.Чон-Капка</t>
  </si>
  <si>
    <t>Таласский район</t>
  </si>
  <si>
    <t>Долонский айылный аймак</t>
  </si>
  <si>
    <t>Кок-Ойский айылный аймак</t>
  </si>
  <si>
    <t>Бекмолдоевский айылный аймак</t>
  </si>
  <si>
    <t>Айдаралиевский айылный аймак</t>
  </si>
  <si>
    <t>Нуржановский айылный аймак</t>
  </si>
  <si>
    <t>Айылный аймак Бердике Баатыра</t>
  </si>
  <si>
    <t>Осмонкуловский айылный аймак</t>
  </si>
  <si>
    <t>Омуралиевский айылный аймак</t>
  </si>
  <si>
    <t>Куугандинский айылный аймак</t>
  </si>
  <si>
    <t>Кара-Суйский айылный аймак</t>
  </si>
  <si>
    <t>Калбинский айылный аймак</t>
  </si>
  <si>
    <t>Аламудунский район</t>
  </si>
  <si>
    <t>Ала-Арчинский айылный аймак</t>
  </si>
  <si>
    <t>Аламудунский айылный аймак</t>
  </si>
  <si>
    <t>Арашанский айылный аймак</t>
  </si>
  <si>
    <t>Васильевский айылный аймак</t>
  </si>
  <si>
    <t>Грозденский айылный аймак</t>
  </si>
  <si>
    <t>Кара-Джыгачский айылный аймак</t>
  </si>
  <si>
    <t>Лебединовский айылный аймак</t>
  </si>
  <si>
    <t>Маевский айылный аймак</t>
  </si>
  <si>
    <t>Нижнеаларчинский айылный аймак</t>
  </si>
  <si>
    <t>Айылный аймак Байтик</t>
  </si>
  <si>
    <t>Пригородный айылный аймак</t>
  </si>
  <si>
    <t>Таш-Дебенский айылный аймак</t>
  </si>
  <si>
    <t>Таш-Мойнокский айылный аймак</t>
  </si>
  <si>
    <t>Жайылский район</t>
  </si>
  <si>
    <t>Жайылский айылный аймак</t>
  </si>
  <si>
    <t>Красновосточный айылный аймак</t>
  </si>
  <si>
    <t>Кызыл-Дыйканский айылный аймак</t>
  </si>
  <si>
    <t>Ак-Башатский айылный аймак</t>
  </si>
  <si>
    <t>Полтавский айылный аймак</t>
  </si>
  <si>
    <t>Суусамырский айылный аймак</t>
  </si>
  <si>
    <t>Сары-Кооский айылный аймак</t>
  </si>
  <si>
    <t>Сосновский айылный аймак</t>
  </si>
  <si>
    <t>Степнинский айылный аймак</t>
  </si>
  <si>
    <t>Талды-Булакский айылный аймак</t>
  </si>
  <si>
    <t>Кеминский район</t>
  </si>
  <si>
    <t>Алмалинский айылный аймак</t>
  </si>
  <si>
    <t>Боролдойский айылный аймак</t>
  </si>
  <si>
    <t>Джаны-Алышский айылный аймак</t>
  </si>
  <si>
    <t>Ильичевский айылный аймак</t>
  </si>
  <si>
    <t>Кек-Ойрокский айылный аймак</t>
  </si>
  <si>
    <t>А.Дуйшеевский айылный аймак</t>
  </si>
  <si>
    <t>Чым-Коргонский айылный аймак</t>
  </si>
  <si>
    <t>Чон-Кеминский айылный аймак</t>
  </si>
  <si>
    <t>Ак-Тюзский айылный аймак</t>
  </si>
  <si>
    <t>Московский район</t>
  </si>
  <si>
    <t>Александровский айылный аймак</t>
  </si>
  <si>
    <t>Беш-Терекский айылный аймак</t>
  </si>
  <si>
    <t>Беловодский айылный аймак</t>
  </si>
  <si>
    <t>Петровский айылный аймак</t>
  </si>
  <si>
    <t>Предтеченский айылный аймак</t>
  </si>
  <si>
    <t>Садовский айылный аймак</t>
  </si>
  <si>
    <t>Сретенский айылный аймак</t>
  </si>
  <si>
    <t>Телекский айылный аймак</t>
  </si>
  <si>
    <t>Целинный айылный аймак</t>
  </si>
  <si>
    <t>Чапаевский айылный аймак</t>
  </si>
  <si>
    <t>Панфиловский район</t>
  </si>
  <si>
    <t>Вознесеновский айылный аймак</t>
  </si>
  <si>
    <t>Кюрпюльдекский айылный аймак</t>
  </si>
  <si>
    <t>Ортоевский айылный аймак</t>
  </si>
  <si>
    <t>Айылный аймак Курама</t>
  </si>
  <si>
    <t>Фрунзенский айылный аймак</t>
  </si>
  <si>
    <t>Чалдыбарский айылный аймак</t>
  </si>
  <si>
    <t>Сокулукский район</t>
  </si>
  <si>
    <t>Тош-Булакский айылный аймак</t>
  </si>
  <si>
    <t>Военно-Антоновский айылный аймак</t>
  </si>
  <si>
    <t>Гавриловский айылный аймак</t>
  </si>
  <si>
    <t>Джаны-Пахтинский айылный аймак</t>
  </si>
  <si>
    <t>Камышановский айылный аймак</t>
  </si>
  <si>
    <t>Асылбашский айылный аймак</t>
  </si>
  <si>
    <t>Кунтууский айылный аймак</t>
  </si>
  <si>
    <t>Айылный аймак им. Крупской</t>
  </si>
  <si>
    <t>Нижнечуйский айылный аймак</t>
  </si>
  <si>
    <t>Новопавловский айылный аймак</t>
  </si>
  <si>
    <t>Сазский айылный аймак</t>
  </si>
  <si>
    <t>Орокский айылный аймак</t>
  </si>
  <si>
    <t>Сокулукский айылный аймак</t>
  </si>
  <si>
    <t>Айылный аймак им. Кайназаровой</t>
  </si>
  <si>
    <t>Чуйский район</t>
  </si>
  <si>
    <t>Ак-Бешимский айылный аймак</t>
  </si>
  <si>
    <t>Буранинский айылный аймак</t>
  </si>
  <si>
    <t>Искринский айылный аймак</t>
  </si>
  <si>
    <t>Ибраимовский айылный аймак</t>
  </si>
  <si>
    <t>Кегетинский айылный аймак</t>
  </si>
  <si>
    <t>Кош-Коргонский айылный аймак</t>
  </si>
  <si>
    <t>Онбир-Джылгинский айылный аймак</t>
  </si>
  <si>
    <t>Сайлыкский айылный аймак</t>
  </si>
  <si>
    <t>Чуйский айылный аймак</t>
  </si>
  <si>
    <t>Шамшынский айылный аймак</t>
  </si>
  <si>
    <t>Ысык-Атинский район</t>
  </si>
  <si>
    <t>Бирдикский айылный аймак</t>
  </si>
  <si>
    <t>Ивановский айылный аймак</t>
  </si>
  <si>
    <t>Нурманбетский айылный аймак</t>
  </si>
  <si>
    <t>Джээкский айылный аймак</t>
  </si>
  <si>
    <t>Кен-Булунский айылный аймак</t>
  </si>
  <si>
    <t>Интернациональный айылный аймак</t>
  </si>
  <si>
    <t>Иссык-Атинский айылный аймак</t>
  </si>
  <si>
    <t>Краснореченский айылный аймак</t>
  </si>
  <si>
    <t>Логвиненковский айылный аймак</t>
  </si>
  <si>
    <t>Кочкорбаевский айылный аймак</t>
  </si>
  <si>
    <t>Люксембургский айылный аймак</t>
  </si>
  <si>
    <t>Милянфанский айылный аймак</t>
  </si>
  <si>
    <t>Сын-Ташский айылный аймак</t>
  </si>
  <si>
    <t>Новопокровский айылный аймак</t>
  </si>
  <si>
    <t>Юрьевский айылный аймак</t>
  </si>
  <si>
    <t>Тузский айылный аймак</t>
  </si>
  <si>
    <t>Узун-Кырский айылный аймак</t>
  </si>
  <si>
    <t>г. Бишкек</t>
  </si>
  <si>
    <t>Ленинский район</t>
  </si>
  <si>
    <t>пгт. Чон-Арык</t>
  </si>
  <si>
    <t>Октябрьский район</t>
  </si>
  <si>
    <t>Первомайский район</t>
  </si>
  <si>
    <t>Свердловский район</t>
  </si>
  <si>
    <t>Айылы (села) в составе города Ош</t>
  </si>
  <si>
    <t>IV. ПУБЛИКАЦИОННЫЕ ТАБЛИЦЫ</t>
  </si>
  <si>
    <t>Таблица 1. Административно-территориальное устройство Кыргызской Республики</t>
  </si>
  <si>
    <t>районов (без районов в городах)</t>
  </si>
  <si>
    <t>поселков городского типа</t>
  </si>
  <si>
    <t>поселков</t>
  </si>
  <si>
    <t>айылных аймаков</t>
  </si>
  <si>
    <t>айылов (сел)</t>
  </si>
  <si>
    <t>в процентах</t>
  </si>
  <si>
    <t xml:space="preserve">Таблица 2. Численность постоянного городского и сельского населения </t>
  </si>
  <si>
    <t xml:space="preserve">                      (тыс.человек)</t>
  </si>
  <si>
    <t>МТУ 17</t>
  </si>
  <si>
    <t>МТУ 18</t>
  </si>
  <si>
    <t>МТУ 19</t>
  </si>
  <si>
    <t>МТУ 20</t>
  </si>
  <si>
    <t>МТУ 21</t>
  </si>
  <si>
    <t>МТУ 12</t>
  </si>
  <si>
    <t>МТУ 13</t>
  </si>
  <si>
    <t>МТУ 14</t>
  </si>
  <si>
    <t>МТУ 15</t>
  </si>
  <si>
    <t>МТУ 16</t>
  </si>
  <si>
    <t>МТУ 6</t>
  </si>
  <si>
    <t>МТУ 7</t>
  </si>
  <si>
    <t>МТУ 8</t>
  </si>
  <si>
    <t>МТУ 9</t>
  </si>
  <si>
    <t>МТУ 10</t>
  </si>
  <si>
    <t>МТУ 11</t>
  </si>
  <si>
    <t>МТУ 1</t>
  </si>
  <si>
    <t>МТУ 2</t>
  </si>
  <si>
    <t>МТУ 3</t>
  </si>
  <si>
    <t>МТУ 4</t>
  </si>
  <si>
    <t>МТУ 5</t>
  </si>
  <si>
    <t>с. Катран</t>
  </si>
  <si>
    <t>с. Кулунду</t>
  </si>
  <si>
    <t>ТОС 1</t>
  </si>
  <si>
    <t>ТОС 2</t>
  </si>
  <si>
    <t>ТОС 3</t>
  </si>
  <si>
    <t>ТОС 4</t>
  </si>
  <si>
    <t>ТОС 5</t>
  </si>
  <si>
    <t>ТОС 6</t>
  </si>
  <si>
    <r>
      <t xml:space="preserve">г. Раззаков </t>
    </r>
    <r>
      <rPr>
        <sz val="11"/>
        <rFont val="Times New Roman Cyr"/>
        <charset val="204"/>
      </rPr>
      <t xml:space="preserve">(бывший г. Исфана) </t>
    </r>
  </si>
  <si>
    <r>
      <t>с. Ак-Босого (бывшее с. Мырза-Патча)</t>
    </r>
    <r>
      <rPr>
        <vertAlign val="superscript"/>
        <sz val="11"/>
        <rFont val="Times New Roman Cyr"/>
        <charset val="204"/>
      </rPr>
      <t>1</t>
    </r>
  </si>
  <si>
    <r>
      <t>Кен-Талааский айылный аймак</t>
    </r>
    <r>
      <rPr>
        <sz val="11"/>
        <rFont val="Times New Roman Cyr"/>
        <charset val="204"/>
      </rPr>
      <t xml:space="preserve"> (бывший Маргунский айылный аймак)</t>
    </r>
    <r>
      <rPr>
        <vertAlign val="superscript"/>
        <sz val="11"/>
        <rFont val="Times New Roman Cyr"/>
        <charset val="204"/>
      </rPr>
      <t>1</t>
    </r>
  </si>
  <si>
    <r>
      <t>с. Мурас (бывшее с. Маргун)</t>
    </r>
    <r>
      <rPr>
        <vertAlign val="superscript"/>
        <sz val="11"/>
        <rFont val="Times New Roman Cyr"/>
        <charset val="204"/>
      </rPr>
      <t>1</t>
    </r>
  </si>
  <si>
    <r>
      <t>с. Уч-Булак (бывшее с. Чурбек)</t>
    </r>
    <r>
      <rPr>
        <vertAlign val="superscript"/>
        <sz val="11"/>
        <rFont val="Times New Roman Cyr"/>
        <charset val="204"/>
      </rPr>
      <t>1</t>
    </r>
  </si>
  <si>
    <r>
      <t>с. Жети-Таш (бывшее с. Дархум)</t>
    </r>
    <r>
      <rPr>
        <vertAlign val="superscript"/>
        <sz val="11"/>
        <rFont val="Times New Roman Cyr"/>
        <charset val="204"/>
      </rPr>
      <t>1</t>
    </r>
  </si>
  <si>
    <r>
      <t>с. Кереге-Таш (бывшее с. Даргаз)</t>
    </r>
    <r>
      <rPr>
        <vertAlign val="superscript"/>
        <sz val="11"/>
        <rFont val="Times New Roman Cyr"/>
        <charset val="204"/>
      </rPr>
      <t>1</t>
    </r>
  </si>
  <si>
    <r>
      <t>с. Сары-Добо (бывшее с.Коммуна)</t>
    </r>
    <r>
      <rPr>
        <vertAlign val="superscript"/>
        <sz val="11"/>
        <rFont val="Times New Roman Cyr"/>
        <charset val="204"/>
      </rPr>
      <t>1</t>
    </r>
  </si>
  <si>
    <r>
      <t xml:space="preserve">Айрыбазский айылный аймак </t>
    </r>
    <r>
      <rPr>
        <sz val="11"/>
        <rFont val="Times New Roman Cyr"/>
        <charset val="204"/>
      </rPr>
      <t>(бывший Марказский айылный аймак)</t>
    </r>
    <r>
      <rPr>
        <vertAlign val="superscript"/>
        <sz val="11"/>
        <rFont val="Times New Roman Cyr"/>
        <charset val="204"/>
      </rPr>
      <t>1</t>
    </r>
  </si>
  <si>
    <r>
      <t xml:space="preserve">Исхак-Полотханский айылный аймак </t>
    </r>
    <r>
      <rPr>
        <sz val="11"/>
        <rFont val="Times New Roman Cyr"/>
        <charset val="204"/>
      </rPr>
      <t>(бывший Халмионский айылный аймак)</t>
    </r>
    <r>
      <rPr>
        <vertAlign val="superscript"/>
        <sz val="11"/>
        <rFont val="Times New Roman Cyr"/>
        <charset val="204"/>
      </rPr>
      <t>1</t>
    </r>
  </si>
  <si>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charset val="204"/>
      </rPr>
      <t xml:space="preserve"> Закон Кыргызской Республики "О переименовании некоторых отдельных айыльных аймаков и сел Баткенской области Кыргызской Республики" от 14.11.2022г. № 105 вступил в силу с 1 января 2023 года.</t>
    </r>
  </si>
  <si>
    <t>с. Интернациональное</t>
  </si>
  <si>
    <t>с. Им. Ленина</t>
  </si>
  <si>
    <t>с. Максат</t>
  </si>
  <si>
    <t>с. Андарак</t>
  </si>
  <si>
    <t>с. Искра</t>
  </si>
  <si>
    <t>с. Ай-Кол</t>
  </si>
  <si>
    <t>с. 50лет Киргизии</t>
  </si>
  <si>
    <t>с. Таш-Кыя</t>
  </si>
  <si>
    <t>с. Пульгон</t>
  </si>
  <si>
    <t>с. Чал-Таш</t>
  </si>
  <si>
    <t>с. Жаны-Жер</t>
  </si>
  <si>
    <t>с. Калача</t>
  </si>
  <si>
    <t>с. Кара-Тумшук</t>
  </si>
  <si>
    <t>с. Отукчу</t>
  </si>
  <si>
    <t>с. Токой</t>
  </si>
  <si>
    <t>с. Чогорок</t>
  </si>
  <si>
    <t>с. Чон-Кара</t>
  </si>
  <si>
    <t>с. Орукзар</t>
  </si>
  <si>
    <t>с. Мин-Чынар</t>
  </si>
  <si>
    <t>с. Келечек</t>
  </si>
  <si>
    <t>с. Бексе</t>
  </si>
  <si>
    <t>с. Мыргылжек</t>
  </si>
  <si>
    <t>с. Шак-Шак</t>
  </si>
  <si>
    <t>с. Шыбран</t>
  </si>
  <si>
    <t>с. Чункур-Кыштак</t>
  </si>
  <si>
    <t>с. Жаны-Чек</t>
  </si>
  <si>
    <t>с. Ормош</t>
  </si>
  <si>
    <t>с. Джал</t>
  </si>
  <si>
    <t>с. Джаны-Коргон</t>
  </si>
  <si>
    <t>с. Кичи-Айдаркен</t>
  </si>
  <si>
    <t>с. Моло</t>
  </si>
  <si>
    <t>с. Сур</t>
  </si>
  <si>
    <t>с. Чечме</t>
  </si>
  <si>
    <t>с. Жаны-Сырт</t>
  </si>
  <si>
    <t>с. Кара-Дебе</t>
  </si>
  <si>
    <t>с. Олагыш</t>
  </si>
  <si>
    <t>с. Кожо</t>
  </si>
  <si>
    <t>с. Кон</t>
  </si>
  <si>
    <t>с. Алыш</t>
  </si>
  <si>
    <t>с. Таш-Коргон</t>
  </si>
  <si>
    <t>с. Лесхоз</t>
  </si>
  <si>
    <t>с. Ак-Кия</t>
  </si>
  <si>
    <t>с. Джалгыз-Булак</t>
  </si>
  <si>
    <t>с. Кара-Оот</t>
  </si>
  <si>
    <t>с. Кескен-Таш</t>
  </si>
  <si>
    <t>с. Тамаша</t>
  </si>
  <si>
    <t>с. Аустан</t>
  </si>
  <si>
    <t>с. Кара-Кыштак</t>
  </si>
  <si>
    <t>с. Кереге-Таш</t>
  </si>
  <si>
    <t>с. Майдан</t>
  </si>
  <si>
    <t>с. Пум</t>
  </si>
  <si>
    <t>с. Кара-Добо</t>
  </si>
  <si>
    <t>с. Исфайрам</t>
  </si>
  <si>
    <t>с. Сары-Алтын</t>
  </si>
  <si>
    <t>с. Бак</t>
  </si>
  <si>
    <t>с. Акимбек</t>
  </si>
  <si>
    <t>с. Жаны-Абад</t>
  </si>
  <si>
    <r>
      <t>с. Айрыбаз (бывшее с.Марказ)</t>
    </r>
    <r>
      <rPr>
        <vertAlign val="superscript"/>
        <sz val="11"/>
        <rFont val="Times New Roman Cyr"/>
        <charset val="204"/>
      </rPr>
      <t>1</t>
    </r>
  </si>
  <si>
    <t>с. Арпа-Сай</t>
  </si>
  <si>
    <t>с. Кек-Талаа</t>
  </si>
  <si>
    <t>с. Маяк</t>
  </si>
  <si>
    <t>с. Пылдырак</t>
  </si>
  <si>
    <t>с. Орозбеково</t>
  </si>
  <si>
    <t>с. Кулду</t>
  </si>
  <si>
    <t>с. Кош-Добо</t>
  </si>
  <si>
    <t>с. Кудук</t>
  </si>
  <si>
    <t>с. Ондуруш</t>
  </si>
  <si>
    <t>с. Уч-Коргон</t>
  </si>
  <si>
    <r>
      <t>с. Тегирмеч (бывшее с.Валакиш)</t>
    </r>
    <r>
      <rPr>
        <vertAlign val="superscript"/>
        <sz val="11"/>
        <rFont val="Times New Roman Cyr"/>
        <charset val="204"/>
      </rPr>
      <t>1</t>
    </r>
  </si>
  <si>
    <t>с. Калтак</t>
  </si>
  <si>
    <t>с. Сулайманабад</t>
  </si>
  <si>
    <t>с. Разъезд</t>
  </si>
  <si>
    <t>с. Сухана</t>
  </si>
  <si>
    <t>с. Чаувай</t>
  </si>
  <si>
    <t>с. Боз</t>
  </si>
  <si>
    <t>с. Камбарабад</t>
  </si>
  <si>
    <t>с. Тажик-Кыштак</t>
  </si>
  <si>
    <t>с. Баймаала</t>
  </si>
  <si>
    <t>с. Гулдуромо</t>
  </si>
  <si>
    <t>с. Джошук</t>
  </si>
  <si>
    <t>с. Ирилеш</t>
  </si>
  <si>
    <t>с. Кек-Тал</t>
  </si>
  <si>
    <r>
      <t>с. Ак-Орго (бывшее с. Ноогардан)</t>
    </r>
    <r>
      <rPr>
        <vertAlign val="superscript"/>
        <sz val="11"/>
        <rFont val="Times New Roman Cyr"/>
        <charset val="204"/>
      </rPr>
      <t>1</t>
    </r>
  </si>
  <si>
    <r>
      <t>с. Жениш (бывшее с. Халмион)</t>
    </r>
    <r>
      <rPr>
        <vertAlign val="superscript"/>
        <sz val="11"/>
        <rFont val="Times New Roman Cyr"/>
        <charset val="204"/>
      </rPr>
      <t>1</t>
    </r>
  </si>
  <si>
    <t>с. Таш-Добо</t>
  </si>
  <si>
    <t>с. Чекелик</t>
  </si>
  <si>
    <t>с. Шады</t>
  </si>
  <si>
    <t>с. Кыргыз-Кыштак</t>
  </si>
  <si>
    <t>с. Кожо-Корум</t>
  </si>
  <si>
    <t>с. Кайтпас</t>
  </si>
  <si>
    <t>с. Бюргендю ОПХ</t>
  </si>
  <si>
    <t>с. Бюргендю ПМК</t>
  </si>
  <si>
    <t>с. Советский</t>
  </si>
  <si>
    <t>с. Качкынчы</t>
  </si>
  <si>
    <t>с. Кельме</t>
  </si>
  <si>
    <t>с. Кызыл-Кыргызстан</t>
  </si>
  <si>
    <t>с. Кызыл-Суу</t>
  </si>
  <si>
    <t>с. Таш-Кутчу</t>
  </si>
  <si>
    <t>с. Камандар</t>
  </si>
  <si>
    <t>пгт. Кетмен-Тебе</t>
  </si>
  <si>
    <t>с. Жазы-Кечу</t>
  </si>
  <si>
    <t>пгт. Кек–Таш</t>
  </si>
  <si>
    <t>пгт. Кызыл-Джар</t>
  </si>
  <si>
    <t>пгт. Шамалды-Сай</t>
  </si>
  <si>
    <t>с. Тендик</t>
  </si>
  <si>
    <t>с. Кашкулак-Сай</t>
  </si>
  <si>
    <t>с. Чуйут-Сай</t>
  </si>
  <si>
    <t>с. Кызыл-Алма</t>
  </si>
  <si>
    <t>с. Кудук-Сай</t>
  </si>
  <si>
    <t>г. Кербен</t>
  </si>
  <si>
    <t>с. Кулук-Добо</t>
  </si>
  <si>
    <t>с. Ак-Добо</t>
  </si>
  <si>
    <t>с. Жетиген</t>
  </si>
  <si>
    <t>с. Мамай</t>
  </si>
  <si>
    <t>с. Устукан</t>
  </si>
  <si>
    <t>с. Ак-Джол</t>
  </si>
  <si>
    <t>с. Джолборсту</t>
  </si>
  <si>
    <t>с. Кара-Тыт</t>
  </si>
  <si>
    <t>с. Кечуу</t>
  </si>
  <si>
    <t>с. Райкомол</t>
  </si>
  <si>
    <t>с. Тегене</t>
  </si>
  <si>
    <t>с. Кызыл-Бейит</t>
  </si>
  <si>
    <t>с. Кюрп</t>
  </si>
  <si>
    <t>с. Разан-Сай</t>
  </si>
  <si>
    <t>с. Авлетим</t>
  </si>
  <si>
    <t>с. Байкашка-Терек</t>
  </si>
  <si>
    <t>с. Дерес-Сай</t>
  </si>
  <si>
    <t>с. Джангактуу-Булак</t>
  </si>
  <si>
    <t>с. Ит-Агар</t>
  </si>
  <si>
    <t>с. Мукур</t>
  </si>
  <si>
    <t>с. Тегермен-Сай</t>
  </si>
  <si>
    <t>с. Товар-Сай</t>
  </si>
  <si>
    <t>с. Кой-Таш</t>
  </si>
  <si>
    <t>с. Терс</t>
  </si>
  <si>
    <t>с. Согот</t>
  </si>
  <si>
    <t>с. Тосту</t>
  </si>
  <si>
    <t>с. Туюк-Жар</t>
  </si>
  <si>
    <t>с. Олон-Булак</t>
  </si>
  <si>
    <t>с. Кара-Башат</t>
  </si>
  <si>
    <t>с. Атана</t>
  </si>
  <si>
    <t>с. Мундуз</t>
  </si>
  <si>
    <t>с. Сары-Кашка</t>
  </si>
  <si>
    <t>с. Семет</t>
  </si>
  <si>
    <t>с. Торук</t>
  </si>
  <si>
    <t>с. Улук</t>
  </si>
  <si>
    <t>с. Чие</t>
  </si>
  <si>
    <t>с. Таш-Жар</t>
  </si>
  <si>
    <t>с. Жангак</t>
  </si>
  <si>
    <t>с. Аркит</t>
  </si>
  <si>
    <t>с. Джылгын</t>
  </si>
  <si>
    <t>с. Джол-Сай</t>
  </si>
  <si>
    <t>с. Топ-Джангак</t>
  </si>
  <si>
    <t>с. Джузумжан</t>
  </si>
  <si>
    <t>с. Кезарт</t>
  </si>
  <si>
    <t>с. Кызыл-Кель</t>
  </si>
  <si>
    <t>с. Сай-Булун</t>
  </si>
  <si>
    <t>с. Турдюк</t>
  </si>
  <si>
    <t>с. Чалдыбар</t>
  </si>
  <si>
    <t>с. Чат</t>
  </si>
  <si>
    <t>с. Джерге-Тал</t>
  </si>
  <si>
    <t>с. Боспиек</t>
  </si>
  <si>
    <t>с. Кызыл-Капчыгай</t>
  </si>
  <si>
    <t>с. Джыл-Кол</t>
  </si>
  <si>
    <t>с. Кум</t>
  </si>
  <si>
    <t>с. Нарын</t>
  </si>
  <si>
    <t>с. Ак-Коргон</t>
  </si>
  <si>
    <t>с. Сафедбулан</t>
  </si>
  <si>
    <t>с. Падек</t>
  </si>
  <si>
    <t>с. Баястан</t>
  </si>
  <si>
    <t>с. Ак-Там</t>
  </si>
  <si>
    <t>с. Джапа-Салды</t>
  </si>
  <si>
    <t>с. Кызыл-Ата</t>
  </si>
  <si>
    <t>с. Ала-Бука</t>
  </si>
  <si>
    <t>с. Сапалак</t>
  </si>
  <si>
    <t>с. Тенги</t>
  </si>
  <si>
    <t>с. Ак-Тайлак</t>
  </si>
  <si>
    <t>с. Бирлешкен</t>
  </si>
  <si>
    <t>с. Кош-Болот</t>
  </si>
  <si>
    <t>с. Сара-Кол</t>
  </si>
  <si>
    <t>с. Телеке</t>
  </si>
  <si>
    <t>с. Орукту</t>
  </si>
  <si>
    <t>с. Кенкол</t>
  </si>
  <si>
    <t>с. Орто-Токой</t>
  </si>
  <si>
    <t>с. Орукту-Сай</t>
  </si>
  <si>
    <t>с. Чолок-Тума</t>
  </si>
  <si>
    <t>с. Айры-Там</t>
  </si>
  <si>
    <t>с. Ак-Башат</t>
  </si>
  <si>
    <t>с. Алма-Бель</t>
  </si>
  <si>
    <t>с. Джаны-Шаар</t>
  </si>
  <si>
    <t>с. Кара-Ункюр</t>
  </si>
  <si>
    <t>с. Ажек</t>
  </si>
  <si>
    <t>с. Совет-Сай</t>
  </si>
  <si>
    <t>с. Ызар</t>
  </si>
  <si>
    <t>с. Баймак</t>
  </si>
  <si>
    <t>с. Кашкалак</t>
  </si>
  <si>
    <t>с. Келте</t>
  </si>
  <si>
    <t>с. Кош-Алмурут</t>
  </si>
  <si>
    <t>с. Кош-Терек</t>
  </si>
  <si>
    <t>с. Кажар</t>
  </si>
  <si>
    <t>с. Джалгыз-Орюк</t>
  </si>
  <si>
    <t>с. Кулпек-Сай</t>
  </si>
  <si>
    <t>с. Чон-Сай</t>
  </si>
  <si>
    <t>с. Джаны-Акман</t>
  </si>
  <si>
    <t>с. Джараке</t>
  </si>
  <si>
    <t>с. Кайырма</t>
  </si>
  <si>
    <t>с. Колот</t>
  </si>
  <si>
    <t>с. Коргон-Джар</t>
  </si>
  <si>
    <t>с. Бешик-Джон</t>
  </si>
  <si>
    <t>с. Джон</t>
  </si>
  <si>
    <t>с. Баймундуз</t>
  </si>
  <si>
    <t>с. Карача</t>
  </si>
  <si>
    <t>с. Кек-Алма</t>
  </si>
  <si>
    <t>с. Арсланбоб</t>
  </si>
  <si>
    <t>с. Бель-Терек</t>
  </si>
  <si>
    <t>с. Гава</t>
  </si>
  <si>
    <t>с. Гумхана</t>
  </si>
  <si>
    <t>с. Дашман</t>
  </si>
  <si>
    <t>с. Джай-Терек</t>
  </si>
  <si>
    <t>с. Джарадар</t>
  </si>
  <si>
    <t>с. Кызыл-Ункюр</t>
  </si>
  <si>
    <t>с. Джаз-Кечуу</t>
  </si>
  <si>
    <t>с. Катар-Джангак</t>
  </si>
  <si>
    <t>с. Косо-Терек</t>
  </si>
  <si>
    <t>с. Оогон-Талаа</t>
  </si>
  <si>
    <t>с. Бувакол</t>
  </si>
  <si>
    <t>с. Кайнар</t>
  </si>
  <si>
    <t>с. Коктонду</t>
  </si>
  <si>
    <t>с. Им. Чкалова</t>
  </si>
  <si>
    <t>с. Сайдыкум</t>
  </si>
  <si>
    <t>с. Аркалык</t>
  </si>
  <si>
    <t>с. Джаш-Ленин</t>
  </si>
  <si>
    <t>с. Деш</t>
  </si>
  <si>
    <t>с. Дукур</t>
  </si>
  <si>
    <t>с. Киргиз-Гава</t>
  </si>
  <si>
    <t>с. Кызыл-Ай</t>
  </si>
  <si>
    <t>с. Тойчубек-Чек</t>
  </si>
  <si>
    <t>с. Турпак-Коргон</t>
  </si>
  <si>
    <t>с. Хаджир-Абад</t>
  </si>
  <si>
    <t>с. Чон-Курулуш</t>
  </si>
  <si>
    <t>с. Каба</t>
  </si>
  <si>
    <t>с. Сары-Жайык</t>
  </si>
  <si>
    <t>с. Катар-Жангак</t>
  </si>
  <si>
    <t>с. Ак-Тыт</t>
  </si>
  <si>
    <t>с. Уч-Булак</t>
  </si>
  <si>
    <t>с. Кыргоо</t>
  </si>
  <si>
    <t>с. Аук</t>
  </si>
  <si>
    <t>с. Могол-Коргон</t>
  </si>
  <si>
    <t>с. Сейит-Казы</t>
  </si>
  <si>
    <t>с. Шыдыр</t>
  </si>
  <si>
    <t>с. Коткор</t>
  </si>
  <si>
    <t>с. Рассвет</t>
  </si>
  <si>
    <t>с. Чертак-Таш</t>
  </si>
  <si>
    <t>с. Черемушки</t>
  </si>
  <si>
    <t>с. Бюргендю</t>
  </si>
  <si>
    <t>с. Кичи-Бюргендю</t>
  </si>
  <si>
    <t>с. Кокандык</t>
  </si>
  <si>
    <t>с. Курама</t>
  </si>
  <si>
    <t>с. Кызыл-Кыя</t>
  </si>
  <si>
    <t>с. Ноошкен</t>
  </si>
  <si>
    <t>с. Ууру-Джар</t>
  </si>
  <si>
    <t>с. Шамалды-Сай</t>
  </si>
  <si>
    <t>с. Шынг-Сай</t>
  </si>
  <si>
    <t>с. Массы</t>
  </si>
  <si>
    <t>с. Апыртан</t>
  </si>
  <si>
    <t>с. Беш-Джыгач</t>
  </si>
  <si>
    <t>с. Бегет</t>
  </si>
  <si>
    <t>с. Момбеково</t>
  </si>
  <si>
    <t>с. Джазгак</t>
  </si>
  <si>
    <t>с. Кок-Таш</t>
  </si>
  <si>
    <t>с. Коминтерн</t>
  </si>
  <si>
    <t>с. Кызыл-Джылдыз</t>
  </si>
  <si>
    <t>с. Параканда</t>
  </si>
  <si>
    <t>с. Рахманджан</t>
  </si>
  <si>
    <t>с. Сакалды</t>
  </si>
  <si>
    <t>с .Аримджан</t>
  </si>
  <si>
    <t>с. Бобуй</t>
  </si>
  <si>
    <t>с. Кагазды</t>
  </si>
  <si>
    <t>с. Чон-Багыш</t>
  </si>
  <si>
    <t>с. Алма</t>
  </si>
  <si>
    <t>с. Бирдик</t>
  </si>
  <si>
    <t>с. Джон-Арык</t>
  </si>
  <si>
    <t>с. Кек-Айдар</t>
  </si>
  <si>
    <t>с. Тоскоол</t>
  </si>
  <si>
    <t>с. Эски-Массы</t>
  </si>
  <si>
    <t>с. Жоон-Кунгой</t>
  </si>
  <si>
    <t>с. Калмак-Кырчын</t>
  </si>
  <si>
    <t>с. Канджыга</t>
  </si>
  <si>
    <t>с. Кара-Чолок</t>
  </si>
  <si>
    <t>с. Саты</t>
  </si>
  <si>
    <t>с. Таран-Базар</t>
  </si>
  <si>
    <t>с. Урумбаш</t>
  </si>
  <si>
    <t>с. Комсомол</t>
  </si>
  <si>
    <t>с. Боз-Чычкан</t>
  </si>
  <si>
    <t>с. Беш-Мойнок</t>
  </si>
  <si>
    <t>с. Дебей</t>
  </si>
  <si>
    <t>с. Канды</t>
  </si>
  <si>
    <t>с. Мин-Орюк</t>
  </si>
  <si>
    <t>с. Маркай</t>
  </si>
  <si>
    <t>с. Пригородный</t>
  </si>
  <si>
    <t>с. Тюрк-Маала</t>
  </si>
  <si>
    <t>с. Ульгю</t>
  </si>
  <si>
    <t>с. Ченгет-Сай</t>
  </si>
  <si>
    <t>с. Чеке-Дебе</t>
  </si>
  <si>
    <t>с. Чокмор</t>
  </si>
  <si>
    <t>с. Кара-Алма</t>
  </si>
  <si>
    <t>с. Орток</t>
  </si>
  <si>
    <t>с. Туура-Джангак</t>
  </si>
  <si>
    <t>с. Теш</t>
  </si>
  <si>
    <t>с. Чангыр-Таш</t>
  </si>
  <si>
    <t>с. Михайловка</t>
  </si>
  <si>
    <t>с. Подгорное</t>
  </si>
  <si>
    <t>с. Уч-Малай</t>
  </si>
  <si>
    <t>с. Карамарт</t>
  </si>
  <si>
    <t>с. Ак-Тоок</t>
  </si>
  <si>
    <t>с. Джылан-Темир</t>
  </si>
  <si>
    <t>с. Каду</t>
  </si>
  <si>
    <t>с. Катранкы</t>
  </si>
  <si>
    <t>с. Кыз-Кель</t>
  </si>
  <si>
    <t>с. Кызыл-Кия</t>
  </si>
  <si>
    <t>с. Акчалуу</t>
  </si>
  <si>
    <t>с. Алмалуу-Булак</t>
  </si>
  <si>
    <t>с. Кара-Инген</t>
  </si>
  <si>
    <t>с. Кара-Кель</t>
  </si>
  <si>
    <t>с. Кызыл-Сенир</t>
  </si>
  <si>
    <t>с. Орто-Азия</t>
  </si>
  <si>
    <t>с. Соку-Таш</t>
  </si>
  <si>
    <t>с. Ак-Баш</t>
  </si>
  <si>
    <t>с. Шатрак</t>
  </si>
  <si>
    <t>с. Жаны-Ачы</t>
  </si>
  <si>
    <t>с. Жашасын-2</t>
  </si>
  <si>
    <t>с. Алчалуу</t>
  </si>
  <si>
    <t>с. Талаа-Булак</t>
  </si>
  <si>
    <t>с. Ленинское</t>
  </si>
  <si>
    <t>с. Орто-Сай</t>
  </si>
  <si>
    <t>с. Жыгач-Коргон</t>
  </si>
  <si>
    <t>с. Октябрьское</t>
  </si>
  <si>
    <t>с. Багыш</t>
  </si>
  <si>
    <t>с. Беш-Бала</t>
  </si>
  <si>
    <t>с. Кедей-Арык</t>
  </si>
  <si>
    <t>с. Сафаровка</t>
  </si>
  <si>
    <t>с. Бек-Абад</t>
  </si>
  <si>
    <t>с. Балта-Казы</t>
  </si>
  <si>
    <t>с. Бекей</t>
  </si>
  <si>
    <t>с. Кашкар-Маала</t>
  </si>
  <si>
    <t>с. Кызыл-Багыш</t>
  </si>
  <si>
    <t>с. Кыргыз-Абад</t>
  </si>
  <si>
    <t>с. Тюрк-Абад</t>
  </si>
  <si>
    <t>с. Узбек-Абад</t>
  </si>
  <si>
    <t>с. Ширин</t>
  </si>
  <si>
    <t>с. Сузак</t>
  </si>
  <si>
    <t xml:space="preserve">с. Благовещенка  </t>
  </si>
  <si>
    <t>с. Джаны-Дыйкан</t>
  </si>
  <si>
    <t>с. Камыш-Башы</t>
  </si>
  <si>
    <t>с. Кыр-Джол</t>
  </si>
  <si>
    <t>с. Садда</t>
  </si>
  <si>
    <t>с. Димитровка</t>
  </si>
  <si>
    <t>с. Доскана</t>
  </si>
  <si>
    <t>с. Жаны-Арал</t>
  </si>
  <si>
    <t>с. Ирригатор</t>
  </si>
  <si>
    <t>с. Теплица</t>
  </si>
  <si>
    <t>с. Чолок-Терек</t>
  </si>
  <si>
    <t>с. Кюмюш-Азиз</t>
  </si>
  <si>
    <t>с. Арал-Сай</t>
  </si>
  <si>
    <t>с. Демер</t>
  </si>
  <si>
    <t>с. Кургак-Кель</t>
  </si>
  <si>
    <t>с. Ладан-Кара</t>
  </si>
  <si>
    <t>с. Масадан</t>
  </si>
  <si>
    <t>с. Тотия</t>
  </si>
  <si>
    <t>с. Чымчык-Джар</t>
  </si>
  <si>
    <t>с. Ырыс</t>
  </si>
  <si>
    <t>с. Атай</t>
  </si>
  <si>
    <t>с. Казарман</t>
  </si>
  <si>
    <t>с. Макмал</t>
  </si>
  <si>
    <t>с. Чет-Булак</t>
  </si>
  <si>
    <t>с. Табылгыты</t>
  </si>
  <si>
    <t>с. Дедемель</t>
  </si>
  <si>
    <t>с. Кош-Булак</t>
  </si>
  <si>
    <t>с. Орнек</t>
  </si>
  <si>
    <t>с. Сары-Сегет</t>
  </si>
  <si>
    <t>с. Бель-Алды</t>
  </si>
  <si>
    <t>с. Им. Куйбышева</t>
  </si>
  <si>
    <t>с. Кызыл-Озгерюш</t>
  </si>
  <si>
    <t>с. Ан-Арык</t>
  </si>
  <si>
    <t>с. Бель-Кара-Суу</t>
  </si>
  <si>
    <t>с. Бууракан</t>
  </si>
  <si>
    <t>с. Джар-Таш</t>
  </si>
  <si>
    <t>с. Конур-Огюз</t>
  </si>
  <si>
    <t>с. Кош-Таш</t>
  </si>
  <si>
    <t>с. Орто-Джон</t>
  </si>
  <si>
    <t>с. Шайык</t>
  </si>
  <si>
    <t>с. Ак-Жар</t>
  </si>
  <si>
    <t>с. Чоргочу</t>
  </si>
  <si>
    <t>с. Беке-Чал</t>
  </si>
  <si>
    <t>с. Чон-Арык</t>
  </si>
  <si>
    <t>с. Эшсай</t>
  </si>
  <si>
    <t>с. Бирлик</t>
  </si>
  <si>
    <t>с. Уч-Терек</t>
  </si>
  <si>
    <t>с. Джетиген</t>
  </si>
  <si>
    <t>с. Кызыл-Ураан</t>
  </si>
  <si>
    <t>с. Саргата</t>
  </si>
  <si>
    <t>с. Такталык</t>
  </si>
  <si>
    <t>с. Толук</t>
  </si>
  <si>
    <t>с. Алмалуу</t>
  </si>
  <si>
    <t>с. Ноот</t>
  </si>
  <si>
    <t>с. Чаар-Таш</t>
  </si>
  <si>
    <t>с. Торкент</t>
  </si>
  <si>
    <t>с. Чолпон-Ата</t>
  </si>
  <si>
    <t>с. Ак-Тектир</t>
  </si>
  <si>
    <t>с. Балыкты</t>
  </si>
  <si>
    <t>с. Кара-Кюнгей</t>
  </si>
  <si>
    <t>с. Кушчу-Суу</t>
  </si>
  <si>
    <t>с. Мазар-Суу</t>
  </si>
  <si>
    <t>с. Каныш-Кыя</t>
  </si>
  <si>
    <t>с. Айгыр-Джал</t>
  </si>
  <si>
    <t>с. Башкы-Терек</t>
  </si>
  <si>
    <t>с. Коргон-Сай</t>
  </si>
  <si>
    <t>с. Кызыл-Токой</t>
  </si>
  <si>
    <t>с. Чакмак-Суу</t>
  </si>
  <si>
    <t>с. Жер-Капчыгай</t>
  </si>
  <si>
    <t>с. Кайын-Суу</t>
  </si>
  <si>
    <t>с. Беш-Арал</t>
  </si>
  <si>
    <t>с. Чандалаш</t>
  </si>
  <si>
    <t>с. Сумсар</t>
  </si>
  <si>
    <t>с. Шекафтар</t>
  </si>
  <si>
    <t>с. Терек-Сай</t>
  </si>
  <si>
    <t>с. Болуш</t>
  </si>
  <si>
    <t>с. Каракол</t>
  </si>
  <si>
    <t>с. Берю-Баш</t>
  </si>
  <si>
    <t>с. Черик</t>
  </si>
  <si>
    <t>г. Токтогул</t>
  </si>
  <si>
    <t>пгт. Орто-Токой</t>
  </si>
  <si>
    <t>с. Тюрген</t>
  </si>
  <si>
    <t>с. Тегизчил</t>
  </si>
  <si>
    <t>с. Кара-Джал</t>
  </si>
  <si>
    <t>с. Боз-Булун</t>
  </si>
  <si>
    <t>с. Чолпон</t>
  </si>
  <si>
    <t>с. Кайырма-Арык</t>
  </si>
  <si>
    <t>с. Новоконстантиновка</t>
  </si>
  <si>
    <t>с. Пионер</t>
  </si>
  <si>
    <t>с. Нововознесеновка</t>
  </si>
  <si>
    <t>с. Боз-Учук</t>
  </si>
  <si>
    <t>с. Ичке-Джергез</t>
  </si>
  <si>
    <t>с. Джол-Колот</t>
  </si>
  <si>
    <t>с. Отуз-Уул</t>
  </si>
  <si>
    <t>с. Уч-Кайнар</t>
  </si>
  <si>
    <t>с. Орлиное</t>
  </si>
  <si>
    <t>с. Отрадное</t>
  </si>
  <si>
    <t>с. Шапак</t>
  </si>
  <si>
    <t>с. Ак-Чий</t>
  </si>
  <si>
    <t>с. Качыбек</t>
  </si>
  <si>
    <t>с. Кек-Джайык</t>
  </si>
  <si>
    <t>с. Советское</t>
  </si>
  <si>
    <t>с. Тепке</t>
  </si>
  <si>
    <t>с. Джылдыз</t>
  </si>
  <si>
    <t>с. Курбу</t>
  </si>
  <si>
    <t>с. Лесное</t>
  </si>
  <si>
    <t>с. Теплоключенка</t>
  </si>
  <si>
    <t>с. Челпек</t>
  </si>
  <si>
    <t>с. Бурма-Суу</t>
  </si>
  <si>
    <t>с. Энильчек</t>
  </si>
  <si>
    <t>с. Кен-Суу</t>
  </si>
  <si>
    <t>с. Койлуу</t>
  </si>
  <si>
    <t>с. Май-Саз</t>
  </si>
  <si>
    <t>с. Эчкили-Таш</t>
  </si>
  <si>
    <t>с. Жыргалан</t>
  </si>
  <si>
    <t>с. Ан-Остен</t>
  </si>
  <si>
    <t>с. Ак-Шыйрак</t>
  </si>
  <si>
    <t>c. Культцентр</t>
  </si>
  <si>
    <t>с. Ыштык</t>
  </si>
  <si>
    <t>с. Барскоон</t>
  </si>
  <si>
    <t>с. Кара-Сай</t>
  </si>
  <si>
    <t>с. Сеок</t>
  </si>
  <si>
    <t>с. Кичи-Джаргылчак</t>
  </si>
  <si>
    <t>с. Чон-Джаргылчак</t>
  </si>
  <si>
    <t>с. Джети-Огуз</t>
  </si>
  <si>
    <t>с. Джеле-Дебе</t>
  </si>
  <si>
    <t>с. Ак-Кочкор</t>
  </si>
  <si>
    <t>с. Джети-Огуз (курорт)</t>
  </si>
  <si>
    <t>с. Кабак</t>
  </si>
  <si>
    <t>с. Талды-Булак</t>
  </si>
  <si>
    <t>с. Чырак</t>
  </si>
  <si>
    <t>с. Алкым</t>
  </si>
  <si>
    <t>с. Джон-Булак</t>
  </si>
  <si>
    <t>с. Комсомольское</t>
  </si>
  <si>
    <t>с. Конкино</t>
  </si>
  <si>
    <t>с. Ырдык</t>
  </si>
  <si>
    <t>с. Липенка</t>
  </si>
  <si>
    <t>с. Богатыровка</t>
  </si>
  <si>
    <t>с. Зеленый Гай</t>
  </si>
  <si>
    <t>с. Ичке-Булун</t>
  </si>
  <si>
    <t>с. Оргочор</t>
  </si>
  <si>
    <t>с. Боз-Бешик</t>
  </si>
  <si>
    <t>с. Кургак-Айрык</t>
  </si>
  <si>
    <t>с. Жалгыз-Орюк</t>
  </si>
  <si>
    <t>с. Покровская Пристань</t>
  </si>
  <si>
    <t>с. Саруу</t>
  </si>
  <si>
    <t>с. Джууку</t>
  </si>
  <si>
    <t>с. Иссык-Кель</t>
  </si>
  <si>
    <t>с. Светлая Поляна</t>
  </si>
  <si>
    <t>с. Чон-Кызыл-Суу</t>
  </si>
  <si>
    <t>с. Тамга</t>
  </si>
  <si>
    <t>с. Тосор</t>
  </si>
  <si>
    <t>г. Чолпон-Ата</t>
  </si>
  <si>
    <t>с. Ананьево</t>
  </si>
  <si>
    <t>с. Чет-Байсоорун</t>
  </si>
  <si>
    <t>с. Кек-Дебе</t>
  </si>
  <si>
    <t>с. Бостери</t>
  </si>
  <si>
    <t>с. Бактуу-Долоноту</t>
  </si>
  <si>
    <t>с. Григорьевка</t>
  </si>
  <si>
    <t>с. Григорьевская пристань</t>
  </si>
  <si>
    <t>с. Корумду</t>
  </si>
  <si>
    <t>с. Булан-Сегетту</t>
  </si>
  <si>
    <t>с. Семеновка</t>
  </si>
  <si>
    <t>с. Коджояр</t>
  </si>
  <si>
    <t>с. Тамчы</t>
  </si>
  <si>
    <t>с. Кош-Кель</t>
  </si>
  <si>
    <t>с. Чырпыкты</t>
  </si>
  <si>
    <t>с. Жаркынбаево</t>
  </si>
  <si>
    <t>с. Кароол-Дебе</t>
  </si>
  <si>
    <t>с. Кашат</t>
  </si>
  <si>
    <t>с. Темировка</t>
  </si>
  <si>
    <t>с. Тору-Айгыр</t>
  </si>
  <si>
    <t>с. Кызыл-Орюк</t>
  </si>
  <si>
    <t>с. Чон-Орюктю</t>
  </si>
  <si>
    <t>с. Орто-Орюктю</t>
  </si>
  <si>
    <t>с. Орюктю-Хутор</t>
  </si>
  <si>
    <t>с. Чон-Сары-Ой</t>
  </si>
  <si>
    <t>с. Баетовка</t>
  </si>
  <si>
    <t>с. Сары-Ой</t>
  </si>
  <si>
    <t>с. Чок-Тал</t>
  </si>
  <si>
    <t>с. Кара-Коо</t>
  </si>
  <si>
    <t>с. Ала-Баш</t>
  </si>
  <si>
    <t>с. Бар-Булак</t>
  </si>
  <si>
    <t>с. Ден-Талаа</t>
  </si>
  <si>
    <t>с. Кель-Тер</t>
  </si>
  <si>
    <t>с. Конур-Олен</t>
  </si>
  <si>
    <t>с. Ак-Олен</t>
  </si>
  <si>
    <t>с. Кек-Мойнок-первое</t>
  </si>
  <si>
    <t>с .Кек-Мойнок-второе</t>
  </si>
  <si>
    <t>с. Эшперово</t>
  </si>
  <si>
    <t>с. Джер-Уй</t>
  </si>
  <si>
    <t>с. Кек-Сай</t>
  </si>
  <si>
    <t>с. Боконбаево</t>
  </si>
  <si>
    <t>с. Арчалы</t>
  </si>
  <si>
    <t>с. Тон</t>
  </si>
  <si>
    <t>с. Каджи-Саз</t>
  </si>
  <si>
    <t>с. Терт-Куль</t>
  </si>
  <si>
    <t>с. Темир-Канат</t>
  </si>
  <si>
    <t>с. Туура-Суу</t>
  </si>
  <si>
    <t>с. Оттук</t>
  </si>
  <si>
    <t>с. Кара-Талаа</t>
  </si>
  <si>
    <t>с. Кара-Шаар</t>
  </si>
  <si>
    <t>с. Шор-Булак</t>
  </si>
  <si>
    <t>с. Каджи-Сай</t>
  </si>
  <si>
    <t>с. Долон</t>
  </si>
  <si>
    <t>с. Кош-Дебе</t>
  </si>
  <si>
    <t>с. Сары-Дебе</t>
  </si>
  <si>
    <t>с. Кутургу</t>
  </si>
  <si>
    <t>с. Кичи-Орюктю</t>
  </si>
  <si>
    <t>с. Ой-Булак</t>
  </si>
  <si>
    <t>с. Сары-Булун</t>
  </si>
  <si>
    <t>с. Байзак</t>
  </si>
  <si>
    <t>с. Каркыра</t>
  </si>
  <si>
    <t>с. Сан-Таш</t>
  </si>
  <si>
    <t>с. Сары-Телегей</t>
  </si>
  <si>
    <t>c. Балбай</t>
  </si>
  <si>
    <t>с. Кюрментю</t>
  </si>
  <si>
    <t>с. Беловодское</t>
  </si>
  <si>
    <t>с. Фрунзенское</t>
  </si>
  <si>
    <t>c. Талды-Суу</t>
  </si>
  <si>
    <t>с. Ичке-Суу</t>
  </si>
  <si>
    <t>с. Кеочю</t>
  </si>
  <si>
    <t>с. Тасма</t>
  </si>
  <si>
    <t>с. Токтоян</t>
  </si>
  <si>
    <t>с. Чон-Тогуз-Бай</t>
  </si>
  <si>
    <t>с. Тюп</t>
  </si>
  <si>
    <t>с. Шаты</t>
  </si>
  <si>
    <t>с. Чон-Таш</t>
  </si>
  <si>
    <t>с. Джылуу-Булак</t>
  </si>
  <si>
    <t>г. Нарын</t>
  </si>
  <si>
    <t>c. Орто-Сырт</t>
  </si>
  <si>
    <t>c. Терек</t>
  </si>
  <si>
    <t>c. Каиынды-Булак</t>
  </si>
  <si>
    <t>c. Кара-Бюрген</t>
  </si>
  <si>
    <t>c. Конорчок</t>
  </si>
  <si>
    <t>c. Чолок-Кайын</t>
  </si>
  <si>
    <t>c. Жерге-Тал</t>
  </si>
  <si>
    <t>c. Кош-Дебе</t>
  </si>
  <si>
    <t>c. Кадыралы</t>
  </si>
  <si>
    <t>c. Джаны-Талап</t>
  </si>
  <si>
    <t>c. Кара-Ой</t>
  </si>
  <si>
    <t>c. Ак-Кыя</t>
  </si>
  <si>
    <t>c. Кек-Джар</t>
  </si>
  <si>
    <t>c. Угют</t>
  </si>
  <si>
    <t>c. Байгенчек</t>
  </si>
  <si>
    <t>c. Ак-Джар</t>
  </si>
  <si>
    <t>c. Ак-Моюн</t>
  </si>
  <si>
    <t>c. Бирдик</t>
  </si>
  <si>
    <t>c. Ак-Муз</t>
  </si>
  <si>
    <t>c. Им. Калинина</t>
  </si>
  <si>
    <t>c. Терек-Суу</t>
  </si>
  <si>
    <t>с. Ат-Башы</t>
  </si>
  <si>
    <t>с. Ача-Каинды</t>
  </si>
  <si>
    <t>с. Баш-Каинды</t>
  </si>
  <si>
    <t>с. Казыбек</t>
  </si>
  <si>
    <t>с. Джаны-Кюч</t>
  </si>
  <si>
    <t>с. Кара-Булун</t>
  </si>
  <si>
    <t>с. Дыйкан</t>
  </si>
  <si>
    <t>с. Первомайское</t>
  </si>
  <si>
    <t>с. Баш-Кууганды</t>
  </si>
  <si>
    <t>с. Базар-Турук</t>
  </si>
  <si>
    <t>c. Кызарт</t>
  </si>
  <si>
    <t>c. Кызыл-Эмгек</t>
  </si>
  <si>
    <t>c. Джумгал</t>
  </si>
  <si>
    <t>с. Лама</t>
  </si>
  <si>
    <t>с. Котур-Суу</t>
  </si>
  <si>
    <t>с. Кек-Ой</t>
  </si>
  <si>
    <t>с. Кичи-Арал</t>
  </si>
  <si>
    <t>с. Куйручук</t>
  </si>
  <si>
    <t>с. Чон-Добо</t>
  </si>
  <si>
    <t>с. Тюгель-Сай</t>
  </si>
  <si>
    <t>с. Эпкин</t>
  </si>
  <si>
    <t>с. Чаек</t>
  </si>
  <si>
    <t>с. Беш-Терек</t>
  </si>
  <si>
    <t>с. Чукур-Аксеки</t>
  </si>
  <si>
    <t>с. Шортон</t>
  </si>
  <si>
    <t>с. Кызыл-Жылдыз</t>
  </si>
  <si>
    <t>с. Мин-Куш</t>
  </si>
  <si>
    <t>с. Кызыл-Сеок</t>
  </si>
  <si>
    <t>с. Мантыш</t>
  </si>
  <si>
    <t>с. Ак-Талаа</t>
  </si>
  <si>
    <t>с. Кара-Мойнок</t>
  </si>
  <si>
    <t>с. Кызыл-Дебе</t>
  </si>
  <si>
    <t>с. Кочкорка</t>
  </si>
  <si>
    <t>с. Кара-Саз</t>
  </si>
  <si>
    <t>с. Кум-Дебе</t>
  </si>
  <si>
    <t>с. Бугучу</t>
  </si>
  <si>
    <t>с. Шамшы</t>
  </si>
  <si>
    <t>с. Кара-Тоо</t>
  </si>
  <si>
    <t>с. Арсы</t>
  </si>
  <si>
    <t>с. Семиз-Бель</t>
  </si>
  <si>
    <t>с. Чекилдек</t>
  </si>
  <si>
    <t>с. Ден-Алыш</t>
  </si>
  <si>
    <t>с. Кок-Джар</t>
  </si>
  <si>
    <t>с. Осовиахим</t>
  </si>
  <si>
    <t>с. Туз</t>
  </si>
  <si>
    <t>с. Оро-Башы</t>
  </si>
  <si>
    <t>с. Тармал-Саз</t>
  </si>
  <si>
    <t>с. Узун-Булак</t>
  </si>
  <si>
    <t>с. Телек</t>
  </si>
  <si>
    <t>с. Жылан-Арык</t>
  </si>
  <si>
    <t>с. Эмгек-Талаа</t>
  </si>
  <si>
    <t>с. Тегерек</t>
  </si>
  <si>
    <t>с. Тош-Булак</t>
  </si>
  <si>
    <t>с. Чет-Нура</t>
  </si>
  <si>
    <t>с. Орюк-Там (часть)</t>
  </si>
  <si>
    <t>с. Орто-Саз</t>
  </si>
  <si>
    <t>с. Ийри-Суу</t>
  </si>
  <si>
    <t>с. Орто-Нура</t>
  </si>
  <si>
    <t>с. Куланак</t>
  </si>
  <si>
    <t>с. Тамды-Суу</t>
  </si>
  <si>
    <t>с. Эки-Нарын</t>
  </si>
  <si>
    <t>с. Орюк-Там</t>
  </si>
  <si>
    <t>с. Эчки-Башы</t>
  </si>
  <si>
    <t>с. Им.Куйбышева</t>
  </si>
  <si>
    <t>с. Эмгекчил</t>
  </si>
  <si>
    <t>с. Джер-Кечкю</t>
  </si>
  <si>
    <t>с. Лакол</t>
  </si>
  <si>
    <t>с. Казан-Куйган</t>
  </si>
  <si>
    <t>с. Джалгыз-Терек</t>
  </si>
  <si>
    <t>с .Дебелюу</t>
  </si>
  <si>
    <t>с. Шоро</t>
  </si>
  <si>
    <t>с. Ак-Кудук</t>
  </si>
  <si>
    <t>с. Восьмое-Марта</t>
  </si>
  <si>
    <t>с. Чыйырчык</t>
  </si>
  <si>
    <t>с. Кек-Кашат</t>
  </si>
  <si>
    <t>с. Кок-Ой</t>
  </si>
  <si>
    <t>c. Керме-Тоо</t>
  </si>
  <si>
    <t>с. Арек</t>
  </si>
  <si>
    <t>с. Джапалак</t>
  </si>
  <si>
    <t>с. Орке</t>
  </si>
  <si>
    <t>с. Пятилетка</t>
  </si>
  <si>
    <t>с. Гулбаар-Толойкон</t>
  </si>
  <si>
    <t>с. Алмалык</t>
  </si>
  <si>
    <t>с. Чон-Токой</t>
  </si>
  <si>
    <t>с. Кепюре-Базар</t>
  </si>
  <si>
    <t>с. Кек-Токой</t>
  </si>
  <si>
    <t>с. Кум-Арык</t>
  </si>
  <si>
    <t>с. Козучак</t>
  </si>
  <si>
    <t>с. Арашан</t>
  </si>
  <si>
    <t>с. Манас</t>
  </si>
  <si>
    <t>с. Чат-Базар</t>
  </si>
  <si>
    <t>с. Уч-Эмчек</t>
  </si>
  <si>
    <t>с. Калба</t>
  </si>
  <si>
    <t>с. Атая Огонбаева</t>
  </si>
  <si>
    <t>с. Балбал</t>
  </si>
  <si>
    <t>с. Беш-Таш</t>
  </si>
  <si>
    <t>г. Токмок</t>
  </si>
  <si>
    <t>с. Молдовановка</t>
  </si>
  <si>
    <t>с. Мраморное</t>
  </si>
  <si>
    <t>с. Аламудун</t>
  </si>
  <si>
    <t>с. Садовое</t>
  </si>
  <si>
    <t>с. Татыр</t>
  </si>
  <si>
    <t>с. Виноградное</t>
  </si>
  <si>
    <t>с. Васильевка</t>
  </si>
  <si>
    <t>с. Полевое</t>
  </si>
  <si>
    <t>с. Привольное</t>
  </si>
  <si>
    <t>с. Гроздь</t>
  </si>
  <si>
    <t>с .Ат-Башы</t>
  </si>
  <si>
    <t>с. Вторая Пятилетка</t>
  </si>
  <si>
    <t>с. Бек-Тоо</t>
  </si>
  <si>
    <t>с. Лебединовка</t>
  </si>
  <si>
    <t>с. Восток</t>
  </si>
  <si>
    <t>с. Дачное</t>
  </si>
  <si>
    <t>с. Константиновка</t>
  </si>
  <si>
    <t>с. Мыкан</t>
  </si>
  <si>
    <t>с. Маевка</t>
  </si>
  <si>
    <t>с. Нижняя Ала-Арча</t>
  </si>
  <si>
    <t>с. Лубяное</t>
  </si>
  <si>
    <t>с. Чуйское</t>
  </si>
  <si>
    <t>с. Байтик</t>
  </si>
  <si>
    <t>с. Байгельди</t>
  </si>
  <si>
    <t>с. Баш-Кара-Суу</t>
  </si>
  <si>
    <t>с. Пригородное</t>
  </si>
  <si>
    <t>с. Озерное</t>
  </si>
  <si>
    <t>с. Степное</t>
  </si>
  <si>
    <t>с. Таш-Дебе</t>
  </si>
  <si>
    <t>с. Заречное</t>
  </si>
  <si>
    <t>с. Малиновка</t>
  </si>
  <si>
    <t>с. Им. Суйменкула Чокморова</t>
  </si>
  <si>
    <t>с. Беш-Кюнгей</t>
  </si>
  <si>
    <t>с. Горная Маевка</t>
  </si>
  <si>
    <t>с. Кызыл-Бирдик</t>
  </si>
  <si>
    <t>с. Прохладное</t>
  </si>
  <si>
    <t>с. Таш-Мойнок</t>
  </si>
  <si>
    <t>г. Кара-Балта</t>
  </si>
  <si>
    <t>с. Алексеевка</t>
  </si>
  <si>
    <t>с. Жайыл</t>
  </si>
  <si>
    <t>с. Ставрополовка</t>
  </si>
  <si>
    <t>с. Калининское</t>
  </si>
  <si>
    <t>с. Калдык</t>
  </si>
  <si>
    <t>с. Петропавловка</t>
  </si>
  <si>
    <t>с. Новониколаевка</t>
  </si>
  <si>
    <t>с. Айдарбек</t>
  </si>
  <si>
    <t>с. Полтавка</t>
  </si>
  <si>
    <t>с. Малтабар</t>
  </si>
  <si>
    <t>с. Суусамыр</t>
  </si>
  <si>
    <t>с. Кайсар</t>
  </si>
  <si>
    <t>с. Тунук</t>
  </si>
  <si>
    <t>с. Кожомкул</t>
  </si>
  <si>
    <t>с. Эриктуу</t>
  </si>
  <si>
    <t>с. Алтын</t>
  </si>
  <si>
    <t>с. Джекен</t>
  </si>
  <si>
    <t>с. Федоровка</t>
  </si>
  <si>
    <t>с. Монолдор</t>
  </si>
  <si>
    <t>с. Сосновка</t>
  </si>
  <si>
    <t>с. Бекитай</t>
  </si>
  <si>
    <t>г. Кемин</t>
  </si>
  <si>
    <t>г. Орловка</t>
  </si>
  <si>
    <t>пгт. Бордунский</t>
  </si>
  <si>
    <t>с. Борду</t>
  </si>
  <si>
    <t>с. Боролдой</t>
  </si>
  <si>
    <t>с. Джаны-Алыш</t>
  </si>
  <si>
    <t>с. Ильичевское</t>
  </si>
  <si>
    <t>с. Алтымыш</t>
  </si>
  <si>
    <t>с. Бейшеке</t>
  </si>
  <si>
    <t>с. Каинды</t>
  </si>
  <si>
    <t>с. Тегирменти</t>
  </si>
  <si>
    <t>с. Кичи-Кемин</t>
  </si>
  <si>
    <t>с. Белый-Пикет</t>
  </si>
  <si>
    <t>с. Джель-Арык</t>
  </si>
  <si>
    <t>с. Дорожное</t>
  </si>
  <si>
    <t>с. Кашкелен</t>
  </si>
  <si>
    <t>с. Кыз-Кыя</t>
  </si>
  <si>
    <t>с. Ударник</t>
  </si>
  <si>
    <t>с. Чолок</t>
  </si>
  <si>
    <t>с. Чым-Коргон</t>
  </si>
  <si>
    <t>с. Новомихайловка</t>
  </si>
  <si>
    <t>с. Самансур</t>
  </si>
  <si>
    <t>с. Шабдан</t>
  </si>
  <si>
    <t>с. Калмак-Ашуу</t>
  </si>
  <si>
    <t>с. Тар-Суу</t>
  </si>
  <si>
    <t>с. Торт-Куль</t>
  </si>
  <si>
    <t>с. Ак-Тюз</t>
  </si>
  <si>
    <t>с. Темен-Суу</t>
  </si>
  <si>
    <t>с.Ак- Торпок</t>
  </si>
  <si>
    <t>с. Бала-Айылчи</t>
  </si>
  <si>
    <t>с .Кепер-Арык</t>
  </si>
  <si>
    <t>с. Мураке</t>
  </si>
  <si>
    <t>с. Александровка</t>
  </si>
  <si>
    <t>с. Беш-Орюк</t>
  </si>
  <si>
    <t>с. Крупское</t>
  </si>
  <si>
    <t>с. Петровка</t>
  </si>
  <si>
    <t>с. Заводское</t>
  </si>
  <si>
    <t>с. Предтеченка</t>
  </si>
  <si>
    <t>с. Сретенка</t>
  </si>
  <si>
    <t>с. Заря</t>
  </si>
  <si>
    <t>с. Кыз-Моло</t>
  </si>
  <si>
    <t>с. Спартак</t>
  </si>
  <si>
    <t>с. Ак-Сеок</t>
  </si>
  <si>
    <t>с. Маловодное</t>
  </si>
  <si>
    <t>г. Каинды</t>
  </si>
  <si>
    <t>с. Вознесеновка</t>
  </si>
  <si>
    <t>с. Орто-Кайырма</t>
  </si>
  <si>
    <t>с. Эркин-Сай</t>
  </si>
  <si>
    <t>с. Кюрпюльдек</t>
  </si>
  <si>
    <t>с. Ровное</t>
  </si>
  <si>
    <t>с. Букара</t>
  </si>
  <si>
    <t>с. Панфиловское</t>
  </si>
  <si>
    <t>с. Эфиронос</t>
  </si>
  <si>
    <t>с. Чолок-Арык</t>
  </si>
  <si>
    <t>с. Чорголу</t>
  </si>
  <si>
    <t>с. Ойронду</t>
  </si>
  <si>
    <t>г. Шопоков</t>
  </si>
  <si>
    <t>с .Лесное</t>
  </si>
  <si>
    <t>с. Терт-Кель</t>
  </si>
  <si>
    <t>с. Берюлю</t>
  </si>
  <si>
    <t>с. Четинди</t>
  </si>
  <si>
    <t>с. Военно-Антоновка</t>
  </si>
  <si>
    <t>с. Гавриловка</t>
  </si>
  <si>
    <t>с. Жангарач</t>
  </si>
  <si>
    <t>с. Романовка</t>
  </si>
  <si>
    <t>с. Шалта</t>
  </si>
  <si>
    <t>с. Верхневосточное</t>
  </si>
  <si>
    <t>с. Западное</t>
  </si>
  <si>
    <t>с. Зеленое</t>
  </si>
  <si>
    <t>с. Нижневосточное</t>
  </si>
  <si>
    <t>с. Джаны-Пахта</t>
  </si>
  <si>
    <t>с. Ак-Кашат</t>
  </si>
  <si>
    <t>с. Майское</t>
  </si>
  <si>
    <t>с. Мирный</t>
  </si>
  <si>
    <t>с. Камышановка</t>
  </si>
  <si>
    <t>с. Асылбаш</t>
  </si>
  <si>
    <t>с. Кировское</t>
  </si>
  <si>
    <t>с. Кунтуу</t>
  </si>
  <si>
    <t>с. Малая Шалта</t>
  </si>
  <si>
    <t>с. Чон-Джар</t>
  </si>
  <si>
    <t>с. Сокулук</t>
  </si>
  <si>
    <t>с. Арал Ближний</t>
  </si>
  <si>
    <t>с. Арал Дальний</t>
  </si>
  <si>
    <t>с. Кара-Сакал</t>
  </si>
  <si>
    <t>с. Новое</t>
  </si>
  <si>
    <t>с. Токбай</t>
  </si>
  <si>
    <t>с. Нижнечуйское</t>
  </si>
  <si>
    <t>с. Мирное</t>
  </si>
  <si>
    <t>с. Северное</t>
  </si>
  <si>
    <t>с. Талтак</t>
  </si>
  <si>
    <t>с. Новопавловка</t>
  </si>
  <si>
    <t>с. Саз</t>
  </si>
  <si>
    <t>с. Конуш</t>
  </si>
  <si>
    <t>с. Верхний Орок</t>
  </si>
  <si>
    <t>с. Калтар</t>
  </si>
  <si>
    <t>с. Кашка-Баш</t>
  </si>
  <si>
    <t>с. Нижний Орок</t>
  </si>
  <si>
    <t>с. Плодовое</t>
  </si>
  <si>
    <t>с. Сарбан</t>
  </si>
  <si>
    <t>с. Селекционное</t>
  </si>
  <si>
    <t>с. Национальное</t>
  </si>
  <si>
    <t>с. Им. Панфилова</t>
  </si>
  <si>
    <t>с. Им. Фрунзе</t>
  </si>
  <si>
    <t>с. Студенческое</t>
  </si>
  <si>
    <t>с. Чат-Кель</t>
  </si>
  <si>
    <t>с. Белек</t>
  </si>
  <si>
    <t>с. Тюз</t>
  </si>
  <si>
    <t>с. Ак-Бешим</t>
  </si>
  <si>
    <t>с. Калыгул</t>
  </si>
  <si>
    <t>с. Ден-Арык</t>
  </si>
  <si>
    <t>с. Бурана</t>
  </si>
  <si>
    <t>с. Мээнеткеч</t>
  </si>
  <si>
    <t>с. Восточное</t>
  </si>
  <si>
    <t>с. Железнодорожное</t>
  </si>
  <si>
    <t>с. Кошой</t>
  </si>
  <si>
    <t>с. Кызыл-Аскер</t>
  </si>
  <si>
    <t>с .Кегети</t>
  </si>
  <si>
    <t>с. Акматбек</t>
  </si>
  <si>
    <t>с. Онбир-Джылга</t>
  </si>
  <si>
    <t>с. Сайлык</t>
  </si>
  <si>
    <t>с. Джаны-Чек</t>
  </si>
  <si>
    <t>с. Чуй</t>
  </si>
  <si>
    <t>с. Карагул</t>
  </si>
  <si>
    <t>с. Кош-Кашат</t>
  </si>
  <si>
    <t xml:space="preserve">г. Кант </t>
  </si>
  <si>
    <t>с. Котовское</t>
  </si>
  <si>
    <t>с. Хун Чи (Часть)</t>
  </si>
  <si>
    <t>с. Ивановка</t>
  </si>
  <si>
    <t>с. Нурманбет</t>
  </si>
  <si>
    <t>с. Им. Алиаскара Токтоналиева</t>
  </si>
  <si>
    <t>с. Дмитриевка</t>
  </si>
  <si>
    <t>с. Джээк</t>
  </si>
  <si>
    <t>с. Кен-Булун</t>
  </si>
  <si>
    <t>с. Гидростроитель</t>
  </si>
  <si>
    <t>с. Дружба</t>
  </si>
  <si>
    <t>с. Джар-Башы</t>
  </si>
  <si>
    <t>с. Горная Серафимовка</t>
  </si>
  <si>
    <t>с. Джогорку-Ичке-Суу</t>
  </si>
  <si>
    <t>с. Карагай-Булак</t>
  </si>
  <si>
    <t>с. Норус</t>
  </si>
  <si>
    <t>с. Красная Речка</t>
  </si>
  <si>
    <t>с. Новопокровка (часть)</t>
  </si>
  <si>
    <t>с. Чон-Далы</t>
  </si>
  <si>
    <t>с. Буденновка</t>
  </si>
  <si>
    <t>с. Доктурбек Курманалиев</t>
  </si>
  <si>
    <t>с. Люксембург</t>
  </si>
  <si>
    <t>с. Киршелк</t>
  </si>
  <si>
    <t>с. Милянфан</t>
  </si>
  <si>
    <t>с. Кызыл-Арык</t>
  </si>
  <si>
    <t>с. Отогон</t>
  </si>
  <si>
    <t>с. Рот-Фронт</t>
  </si>
  <si>
    <t>с. Сын-Таш</t>
  </si>
  <si>
    <t>с. Сары-Джон</t>
  </si>
  <si>
    <t>с. Юрьевка</t>
  </si>
  <si>
    <t>с. Ысык-Ата</t>
  </si>
  <si>
    <t>с. Дайырбек</t>
  </si>
  <si>
    <t>с. Жайалма</t>
  </si>
  <si>
    <t>с. Нижняя Серафимовка</t>
  </si>
  <si>
    <t>с. Джер-Казар</t>
  </si>
  <si>
    <t>с. Нижний Норус</t>
  </si>
  <si>
    <t xml:space="preserve">                           (человек)</t>
  </si>
  <si>
    <t>Всего</t>
  </si>
  <si>
    <t>временно отсутствующие                         от 1 месяца до 1 года, по причинам:</t>
  </si>
  <si>
    <t>Кыргызская Республика всего</t>
  </si>
  <si>
    <t>в том числе временно находящиеся                                    на территории</t>
  </si>
  <si>
    <t xml:space="preserve"> стран   СНГ</t>
  </si>
  <si>
    <t>стран вне СНГ</t>
  </si>
  <si>
    <t>регионов республики</t>
  </si>
  <si>
    <t>в том числе, временно отсутствующих по причинам:</t>
  </si>
  <si>
    <t>работа</t>
  </si>
  <si>
    <t>учеба</t>
  </si>
  <si>
    <t>семейные обстоятельства</t>
  </si>
  <si>
    <t>иное</t>
  </si>
  <si>
    <t>временно отсутствующие                           менее месяца,  по причинам:</t>
  </si>
  <si>
    <t>в том числе по времени проживания</t>
  </si>
  <si>
    <t xml:space="preserve"> временно проживающие  менее месяца</t>
  </si>
  <si>
    <t>временно проживающие                            от 1 месяца до 1 года</t>
  </si>
  <si>
    <t>Кыргызская Республика - всего</t>
  </si>
  <si>
    <t xml:space="preserve">в том числе, временно проживающих по причинам: </t>
  </si>
  <si>
    <t xml:space="preserve">                             (человек)</t>
  </si>
  <si>
    <t xml:space="preserve">                         (человек)</t>
  </si>
  <si>
    <t xml:space="preserve">Таблица 6. Распредление временно отсутствующего населения                                                </t>
  </si>
  <si>
    <t xml:space="preserve">                    по причинам, времени и месту пребывания в 2022 г.</t>
  </si>
  <si>
    <t xml:space="preserve">Таблица 8.  Распредление временно проживающего населения                                                 </t>
  </si>
  <si>
    <t xml:space="preserve">                          (человек)</t>
  </si>
  <si>
    <t>г. Джалал-Абад</t>
  </si>
  <si>
    <t>г. Кара-Куль</t>
  </si>
  <si>
    <t>г. Майлуу-Суу</t>
  </si>
  <si>
    <t>г. Таш-Кумыр</t>
  </si>
  <si>
    <t>с. Ара-Кабак</t>
  </si>
  <si>
    <t>г. Базар-Коргон</t>
  </si>
  <si>
    <t>г. Кочкор-Ата</t>
  </si>
  <si>
    <t>г. Кок-Жангак</t>
  </si>
  <si>
    <t>г. Каракол</t>
  </si>
  <si>
    <t xml:space="preserve">Население в возрасте                           15 лет и старше </t>
  </si>
  <si>
    <t>в том числе:</t>
  </si>
  <si>
    <t>никогда не состояли в браке</t>
  </si>
  <si>
    <t>состоящие в браке:</t>
  </si>
  <si>
    <t>зарегистрированном</t>
  </si>
  <si>
    <t>незарегистрированном</t>
  </si>
  <si>
    <t>вдовые</t>
  </si>
  <si>
    <t>разведенные и разошедшиеся</t>
  </si>
  <si>
    <t>Население в возрасте                           15 лет и старше</t>
  </si>
  <si>
    <t xml:space="preserve">Таблица 9. Численность постоянного городского и сельского населения </t>
  </si>
  <si>
    <t xml:space="preserve">Таблица 10. Удельный вес постоянного городского и сельского населения, </t>
  </si>
  <si>
    <t xml:space="preserve">Таблица 13. Численность постоянного населения в возрасте 15 лет                                         </t>
  </si>
  <si>
    <t xml:space="preserve">                       и старше по уровню образования</t>
  </si>
  <si>
    <t>Все население в возрасте        15 лет и старше</t>
  </si>
  <si>
    <t>в том числе имеющие образование</t>
  </si>
  <si>
    <t>незакон-ченное высшее профес-сиональ-ное</t>
  </si>
  <si>
    <t xml:space="preserve"> среднее профес-сиональ-ное</t>
  </si>
  <si>
    <t>Таблица 14. Удельный вес постоянного населения в возрасте 15 лет</t>
  </si>
  <si>
    <t xml:space="preserve">                      и старше по уровню образования</t>
  </si>
  <si>
    <t>Численность лиц, отсутствующие в стране на момент переписи 1 год и более*</t>
  </si>
  <si>
    <t>за пределами страны</t>
  </si>
  <si>
    <t>в пределах страны</t>
  </si>
  <si>
    <t>из них численность отсутствующего населения</t>
  </si>
  <si>
    <t>Число административно-территориальных единиц и населенных пунктов</t>
  </si>
  <si>
    <t xml:space="preserve">Таблица 11. Численность постоянного  населения в возрасте 15 лет </t>
  </si>
  <si>
    <t>основное общее (непол-     ное среднее)</t>
  </si>
  <si>
    <t>началь-  ное общее</t>
  </si>
  <si>
    <t xml:space="preserve">Сред-    не годо-  вой рост насе-  ления </t>
  </si>
  <si>
    <r>
      <rPr>
        <vertAlign val="superscript"/>
        <sz val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Данная категория лиц не включается в численность                          населения страны</t>
    </r>
  </si>
  <si>
    <r>
      <t>среднее общее и начальное профессиональное образова-   ние</t>
    </r>
    <r>
      <rPr>
        <b/>
        <vertAlign val="superscript"/>
        <sz val="11"/>
        <rFont val="Times New Roman"/>
        <family val="1"/>
        <charset val="204"/>
      </rPr>
      <t xml:space="preserve"> </t>
    </r>
  </si>
  <si>
    <t xml:space="preserve">                     по полу и территории</t>
  </si>
  <si>
    <t xml:space="preserve">                      и старше по полу и состоянию в браке в 2022 г.</t>
  </si>
  <si>
    <t xml:space="preserve">                            (тыс.человек)</t>
  </si>
  <si>
    <t xml:space="preserve">                           (в процентах к итогу)</t>
  </si>
  <si>
    <t xml:space="preserve">                             ( процентов)</t>
  </si>
  <si>
    <t xml:space="preserve">                             ( человек)</t>
  </si>
  <si>
    <t xml:space="preserve">                   областей,  городов, районов, поселков городского типа</t>
  </si>
  <si>
    <t>горо-   дов</t>
  </si>
  <si>
    <t>Таблица 4. Численность постоянного городского и сельского  населения</t>
  </si>
  <si>
    <t>Таблица 3. Численность постоянного городского и сельского населения</t>
  </si>
  <si>
    <t>высшее профес-   сиональ-   ное</t>
  </si>
  <si>
    <t>не имеет началь-   ного общего образова-ния</t>
  </si>
  <si>
    <t xml:space="preserve">                     населения по полу и территории</t>
  </si>
  <si>
    <t xml:space="preserve">                   и его удельный вес в общей численности по территории </t>
  </si>
  <si>
    <t>Все         население</t>
  </si>
  <si>
    <t xml:space="preserve">                        (человек)</t>
  </si>
  <si>
    <t xml:space="preserve">Таблица 7.  Распределение  временно отсутствующего </t>
  </si>
  <si>
    <t xml:space="preserve">Таблица 5. Численность временно               </t>
  </si>
  <si>
    <t xml:space="preserve">                 отсутствующего населения</t>
  </si>
  <si>
    <t xml:space="preserve">                    по причинам и времени проживания </t>
  </si>
  <si>
    <t xml:space="preserve">                     в возрасте 15 лет и старше по полу и состоянию в браке</t>
  </si>
  <si>
    <t xml:space="preserve"> Таблица 12. Удельный вес численность постоянного населения  </t>
  </si>
  <si>
    <t xml:space="preserve">                     областей,  городов, районов, поселков городского типа и сел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</si>
</sst>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00"/>
  </numFmts>
  <fonts count="59" x14ac:knownFonts="1">
    <font>
      <sz val="10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i/>
      <sz val="9"/>
      <name val="Times New Roman Cyr"/>
      <charset val="204"/>
    </font>
    <font>
      <b/>
      <sz val="9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9"/>
      <name val="Times New Roman Cyr"/>
      <charset val="204"/>
    </font>
    <font>
      <sz val="5"/>
      <name val="Times New Roman Cyr"/>
      <charset val="204"/>
    </font>
    <font>
      <b/>
      <sz val="9"/>
      <name val="Times New Roman Cyr"/>
      <charset val="204"/>
    </font>
    <font>
      <sz val="10"/>
      <name val="Arial Cyr"/>
    </font>
    <font>
      <sz val="9"/>
      <name val="Times New Roman"/>
      <family val="1"/>
      <charset val="204"/>
    </font>
    <font>
      <sz val="10"/>
      <name val="Times New Roman Cyr"/>
      <charset val="204"/>
    </font>
    <font>
      <b/>
      <sz val="12"/>
      <color indexed="8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"/>
      <family val="1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family val="1"/>
      <charset val="204"/>
    </font>
    <font>
      <b/>
      <sz val="11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name val="Times New Roman Cyr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Arial Cyr"/>
      <charset val="204"/>
    </font>
    <font>
      <sz val="9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.5"/>
      <name val="Times New Roman"/>
      <family val="1"/>
      <charset val="204"/>
    </font>
    <font>
      <sz val="8.5"/>
      <name val="Arial"/>
      <family val="2"/>
      <charset val="204"/>
    </font>
    <font>
      <i/>
      <sz val="11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vertAlign val="superscript"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9" fillId="0" borderId="0"/>
    <xf numFmtId="0" fontId="11" fillId="0" borderId="0"/>
    <xf numFmtId="0" fontId="21" fillId="0" borderId="0"/>
    <xf numFmtId="0" fontId="17" fillId="0" borderId="0"/>
    <xf numFmtId="0" fontId="17" fillId="0" borderId="0"/>
    <xf numFmtId="0" fontId="11" fillId="0" borderId="0"/>
    <xf numFmtId="0" fontId="11" fillId="0" borderId="0"/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6" fillId="0" borderId="0" xfId="0" applyFont="1"/>
    <xf numFmtId="0" fontId="8" fillId="0" borderId="0" xfId="0" applyFont="1"/>
    <xf numFmtId="164" fontId="1" fillId="0" borderId="0" xfId="0" applyNumberFormat="1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justify"/>
    </xf>
    <xf numFmtId="1" fontId="6" fillId="0" borderId="0" xfId="0" applyNumberFormat="1" applyFont="1" applyAlignment="1">
      <alignment horizontal="right"/>
    </xf>
    <xf numFmtId="0" fontId="1" fillId="0" borderId="0" xfId="2" applyFont="1"/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0" fontId="12" fillId="0" borderId="0" xfId="2" applyFont="1"/>
    <xf numFmtId="0" fontId="15" fillId="0" borderId="0" xfId="2" applyFont="1"/>
    <xf numFmtId="0" fontId="16" fillId="0" borderId="0" xfId="2" applyFont="1" applyAlignment="1">
      <alignment horizontal="center"/>
    </xf>
    <xf numFmtId="0" fontId="16" fillId="0" borderId="9" xfId="2" applyFont="1" applyBorder="1" applyAlignment="1">
      <alignment horizontal="center"/>
    </xf>
    <xf numFmtId="0" fontId="16" fillId="0" borderId="10" xfId="2" applyFont="1" applyBorder="1" applyAlignment="1">
      <alignment horizontal="center"/>
    </xf>
    <xf numFmtId="164" fontId="7" fillId="0" borderId="0" xfId="0" applyNumberFormat="1" applyFont="1"/>
    <xf numFmtId="0" fontId="7" fillId="0" borderId="3" xfId="0" applyFont="1" applyBorder="1"/>
    <xf numFmtId="0" fontId="7" fillId="0" borderId="1" xfId="0" applyFont="1" applyBorder="1"/>
    <xf numFmtId="164" fontId="9" fillId="0" borderId="0" xfId="0" applyNumberFormat="1" applyFont="1"/>
    <xf numFmtId="164" fontId="9" fillId="0" borderId="1" xfId="0" applyNumberFormat="1" applyFont="1" applyBorder="1"/>
    <xf numFmtId="164" fontId="1" fillId="0" borderId="1" xfId="0" applyNumberFormat="1" applyFont="1" applyBorder="1"/>
    <xf numFmtId="0" fontId="6" fillId="0" borderId="0" xfId="0" applyFont="1" applyAlignment="1">
      <alignment horizontal="right"/>
    </xf>
    <xf numFmtId="0" fontId="19" fillId="0" borderId="0" xfId="0" applyFont="1"/>
    <xf numFmtId="3" fontId="5" fillId="0" borderId="0" xfId="0" applyNumberFormat="1" applyFont="1" applyAlignment="1">
      <alignment horizontal="right"/>
    </xf>
    <xf numFmtId="0" fontId="10" fillId="0" borderId="0" xfId="0" applyFont="1"/>
    <xf numFmtId="0" fontId="0" fillId="0" borderId="1" xfId="0" applyBorder="1"/>
    <xf numFmtId="0" fontId="20" fillId="0" borderId="0" xfId="4" applyFont="1" applyAlignment="1">
      <alignment horizontal="left"/>
    </xf>
    <xf numFmtId="3" fontId="2" fillId="0" borderId="0" xfId="4" applyNumberFormat="1" applyFont="1" applyAlignment="1">
      <alignment horizontal="right"/>
    </xf>
    <xf numFmtId="3" fontId="16" fillId="0" borderId="0" xfId="4" applyNumberFormat="1" applyFont="1" applyAlignment="1">
      <alignment horizontal="right"/>
    </xf>
    <xf numFmtId="0" fontId="14" fillId="0" borderId="0" xfId="4" applyFont="1"/>
    <xf numFmtId="3" fontId="14" fillId="0" borderId="0" xfId="4" applyNumberFormat="1" applyFont="1" applyAlignment="1">
      <alignment horizontal="right"/>
    </xf>
    <xf numFmtId="0" fontId="16" fillId="0" borderId="0" xfId="5" applyFont="1"/>
    <xf numFmtId="3" fontId="19" fillId="0" borderId="0" xfId="0" applyNumberFormat="1" applyFont="1" applyAlignment="1">
      <alignment horizontal="right"/>
    </xf>
    <xf numFmtId="0" fontId="22" fillId="0" borderId="0" xfId="3" applyFont="1"/>
    <xf numFmtId="3" fontId="16" fillId="0" borderId="0" xfId="0" applyNumberFormat="1" applyFont="1" applyAlignment="1">
      <alignment horizontal="right"/>
    </xf>
    <xf numFmtId="3" fontId="14" fillId="0" borderId="0" xfId="3" applyNumberFormat="1" applyFont="1" applyAlignment="1">
      <alignment horizontal="right"/>
    </xf>
    <xf numFmtId="0" fontId="14" fillId="0" borderId="0" xfId="3" applyFont="1"/>
    <xf numFmtId="0" fontId="14" fillId="0" borderId="0" xfId="5" applyFont="1"/>
    <xf numFmtId="3" fontId="14" fillId="0" borderId="0" xfId="5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4" applyFont="1" applyAlignment="1">
      <alignment horizontal="left"/>
    </xf>
    <xf numFmtId="3" fontId="10" fillId="0" borderId="0" xfId="0" applyNumberFormat="1" applyFont="1" applyAlignment="1">
      <alignment horizontal="right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28" fillId="0" borderId="0" xfId="0" applyFont="1" applyAlignment="1">
      <alignment vertical="center"/>
    </xf>
    <xf numFmtId="0" fontId="31" fillId="0" borderId="0" xfId="0" applyFont="1"/>
    <xf numFmtId="3" fontId="28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2" fillId="0" borderId="3" xfId="0" applyFont="1" applyBorder="1"/>
    <xf numFmtId="0" fontId="32" fillId="0" borderId="0" xfId="0" applyFont="1"/>
    <xf numFmtId="0" fontId="32" fillId="0" borderId="1" xfId="0" applyFont="1" applyBorder="1"/>
    <xf numFmtId="0" fontId="33" fillId="0" borderId="4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indent="1"/>
    </xf>
    <xf numFmtId="3" fontId="12" fillId="0" borderId="0" xfId="4" applyNumberFormat="1" applyFont="1" applyAlignment="1">
      <alignment horizontal="right"/>
    </xf>
    <xf numFmtId="0" fontId="35" fillId="0" borderId="0" xfId="4" applyFont="1"/>
    <xf numFmtId="3" fontId="28" fillId="0" borderId="0" xfId="0" applyNumberFormat="1" applyFont="1" applyAlignment="1">
      <alignment horizontal="right"/>
    </xf>
    <xf numFmtId="0" fontId="35" fillId="0" borderId="0" xfId="5" applyFont="1"/>
    <xf numFmtId="3" fontId="29" fillId="0" borderId="0" xfId="0" applyNumberFormat="1" applyFont="1" applyAlignment="1">
      <alignment horizontal="right"/>
    </xf>
    <xf numFmtId="0" fontId="33" fillId="0" borderId="0" xfId="5" applyFont="1" applyAlignment="1">
      <alignment horizontal="left"/>
    </xf>
    <xf numFmtId="0" fontId="21" fillId="0" borderId="0" xfId="5" applyFont="1" applyAlignment="1">
      <alignment horizontal="left" indent="1"/>
    </xf>
    <xf numFmtId="0" fontId="32" fillId="0" borderId="0" xfId="5" applyFont="1" applyAlignment="1">
      <alignment horizontal="left" indent="1"/>
    </xf>
    <xf numFmtId="3" fontId="35" fillId="0" borderId="0" xfId="5" applyNumberFormat="1" applyFont="1" applyAlignment="1">
      <alignment horizontal="right"/>
    </xf>
    <xf numFmtId="0" fontId="37" fillId="0" borderId="0" xfId="0" applyFont="1"/>
    <xf numFmtId="3" fontId="28" fillId="0" borderId="1" xfId="0" applyNumberFormat="1" applyFont="1" applyBorder="1" applyAlignment="1">
      <alignment horizontal="right"/>
    </xf>
    <xf numFmtId="0" fontId="29" fillId="0" borderId="0" xfId="0" applyFont="1"/>
    <xf numFmtId="0" fontId="29" fillId="0" borderId="0" xfId="4" applyFont="1"/>
    <xf numFmtId="3" fontId="29" fillId="0" borderId="0" xfId="4" applyNumberFormat="1" applyFont="1" applyAlignment="1">
      <alignment horizontal="right"/>
    </xf>
    <xf numFmtId="0" fontId="28" fillId="0" borderId="0" xfId="4" applyFont="1"/>
    <xf numFmtId="164" fontId="28" fillId="0" borderId="0" xfId="5" applyNumberFormat="1" applyFont="1"/>
    <xf numFmtId="164" fontId="29" fillId="0" borderId="0" xfId="0" applyNumberFormat="1" applyFont="1"/>
    <xf numFmtId="0" fontId="28" fillId="0" borderId="0" xfId="5" applyFont="1"/>
    <xf numFmtId="1" fontId="28" fillId="0" borderId="0" xfId="5" applyNumberFormat="1" applyFont="1"/>
    <xf numFmtId="0" fontId="29" fillId="0" borderId="0" xfId="5" applyFont="1" applyAlignment="1">
      <alignment horizontal="left"/>
    </xf>
    <xf numFmtId="0" fontId="29" fillId="0" borderId="0" xfId="5" applyFont="1"/>
    <xf numFmtId="0" fontId="29" fillId="0" borderId="0" xfId="5" applyFont="1" applyAlignment="1">
      <alignment horizontal="left" indent="1"/>
    </xf>
    <xf numFmtId="3" fontId="29" fillId="0" borderId="0" xfId="0" applyNumberFormat="1" applyFont="1"/>
    <xf numFmtId="164" fontId="29" fillId="0" borderId="0" xfId="5" applyNumberFormat="1" applyFont="1"/>
    <xf numFmtId="0" fontId="28" fillId="0" borderId="0" xfId="5" applyFont="1" applyAlignment="1">
      <alignment horizontal="left"/>
    </xf>
    <xf numFmtId="164" fontId="38" fillId="0" borderId="0" xfId="5" applyNumberFormat="1" applyFont="1"/>
    <xf numFmtId="3" fontId="39" fillId="0" borderId="0" xfId="0" applyNumberFormat="1" applyFont="1"/>
    <xf numFmtId="0" fontId="39" fillId="0" borderId="0" xfId="0" applyFont="1"/>
    <xf numFmtId="0" fontId="38" fillId="0" borderId="0" xfId="0" applyFont="1"/>
    <xf numFmtId="164" fontId="39" fillId="0" borderId="0" xfId="0" applyNumberFormat="1" applyFont="1"/>
    <xf numFmtId="3" fontId="28" fillId="0" borderId="0" xfId="5" applyNumberFormat="1" applyFont="1" applyAlignment="1">
      <alignment horizontal="right"/>
    </xf>
    <xf numFmtId="3" fontId="29" fillId="0" borderId="0" xfId="5" applyNumberFormat="1" applyFont="1" applyAlignment="1">
      <alignment horizontal="right"/>
    </xf>
    <xf numFmtId="0" fontId="29" fillId="0" borderId="0" xfId="4" applyFont="1" applyAlignment="1">
      <alignment horizontal="left" indent="1"/>
    </xf>
    <xf numFmtId="0" fontId="28" fillId="0" borderId="0" xfId="0" applyFont="1"/>
    <xf numFmtId="164" fontId="28" fillId="0" borderId="0" xfId="0" applyNumberFormat="1" applyFont="1"/>
    <xf numFmtId="0" fontId="29" fillId="0" borderId="1" xfId="0" applyFont="1" applyBorder="1"/>
    <xf numFmtId="0" fontId="29" fillId="0" borderId="0" xfId="3" applyFont="1"/>
    <xf numFmtId="3" fontId="29" fillId="0" borderId="0" xfId="3" applyNumberFormat="1" applyFont="1" applyAlignment="1">
      <alignment horizontal="right"/>
    </xf>
    <xf numFmtId="0" fontId="37" fillId="0" borderId="0" xfId="0" applyFont="1" applyAlignment="1">
      <alignment horizontal="left" indent="1"/>
    </xf>
    <xf numFmtId="0" fontId="31" fillId="0" borderId="1" xfId="0" applyFont="1" applyBorder="1"/>
    <xf numFmtId="0" fontId="21" fillId="0" borderId="0" xfId="4" applyFont="1"/>
    <xf numFmtId="3" fontId="21" fillId="0" borderId="0" xfId="4" applyNumberFormat="1" applyFont="1" applyAlignment="1">
      <alignment horizontal="right"/>
    </xf>
    <xf numFmtId="0" fontId="35" fillId="0" borderId="0" xfId="5" applyFont="1" applyAlignment="1">
      <alignment horizontal="left"/>
    </xf>
    <xf numFmtId="0" fontId="33" fillId="0" borderId="0" xfId="5" applyFont="1" applyAlignment="1">
      <alignment horizontal="left" indent="1"/>
    </xf>
    <xf numFmtId="0" fontId="32" fillId="0" borderId="0" xfId="5" applyFont="1" applyAlignment="1">
      <alignment horizontal="left" indent="2"/>
    </xf>
    <xf numFmtId="0" fontId="33" fillId="0" borderId="0" xfId="5" applyFont="1" applyAlignment="1">
      <alignment horizontal="left" vertical="top" wrapText="1" indent="1"/>
    </xf>
    <xf numFmtId="0" fontId="35" fillId="0" borderId="0" xfId="5" applyFont="1" applyAlignment="1">
      <alignment horizontal="left" indent="1"/>
    </xf>
    <xf numFmtId="0" fontId="21" fillId="0" borderId="0" xfId="5" applyFont="1" applyAlignment="1">
      <alignment horizontal="left" indent="2"/>
    </xf>
    <xf numFmtId="0" fontId="33" fillId="0" borderId="0" xfId="4" applyFont="1" applyAlignment="1">
      <alignment horizontal="left" indent="1"/>
    </xf>
    <xf numFmtId="0" fontId="33" fillId="0" borderId="0" xfId="5" applyFont="1"/>
    <xf numFmtId="0" fontId="33" fillId="0" borderId="0" xfId="0" applyFont="1"/>
    <xf numFmtId="3" fontId="33" fillId="0" borderId="0" xfId="0" applyNumberFormat="1" applyFont="1" applyAlignment="1">
      <alignment horizontal="right"/>
    </xf>
    <xf numFmtId="0" fontId="33" fillId="0" borderId="0" xfId="5" applyFont="1" applyAlignment="1">
      <alignment horizontal="left" wrapText="1" indent="1"/>
    </xf>
    <xf numFmtId="0" fontId="29" fillId="0" borderId="0" xfId="0" applyFont="1" applyAlignment="1">
      <alignment horizontal="left" indent="2"/>
    </xf>
    <xf numFmtId="0" fontId="41" fillId="3" borderId="0" xfId="6" applyFont="1" applyFill="1" applyAlignment="1">
      <alignment vertical="top" wrapText="1"/>
    </xf>
    <xf numFmtId="0" fontId="25" fillId="0" borderId="0" xfId="6" applyFont="1" applyAlignment="1">
      <alignment vertical="top" wrapText="1"/>
    </xf>
    <xf numFmtId="0" fontId="41" fillId="0" borderId="0" xfId="6" applyFont="1" applyAlignment="1">
      <alignment vertical="top" wrapText="1"/>
    </xf>
    <xf numFmtId="0" fontId="25" fillId="0" borderId="0" xfId="6" applyFont="1" applyAlignment="1">
      <alignment horizontal="right" vertical="top" wrapText="1"/>
    </xf>
    <xf numFmtId="0" fontId="41" fillId="3" borderId="0" xfId="6" applyFont="1" applyFill="1"/>
    <xf numFmtId="0" fontId="25" fillId="0" borderId="0" xfId="6" applyFont="1" applyAlignment="1">
      <alignment horizontal="center"/>
    </xf>
    <xf numFmtId="0" fontId="41" fillId="0" borderId="0" xfId="6" applyFont="1"/>
    <xf numFmtId="0" fontId="25" fillId="3" borderId="0" xfId="6" applyFont="1" applyFill="1" applyAlignment="1">
      <alignment horizontal="center"/>
    </xf>
    <xf numFmtId="0" fontId="43" fillId="3" borderId="0" xfId="6" applyFont="1" applyFill="1"/>
    <xf numFmtId="0" fontId="43" fillId="0" borderId="0" xfId="6" applyFont="1"/>
    <xf numFmtId="3" fontId="43" fillId="0" borderId="0" xfId="6" applyNumberFormat="1" applyFont="1" applyAlignment="1">
      <alignment horizontal="right"/>
    </xf>
    <xf numFmtId="0" fontId="43" fillId="0" borderId="0" xfId="6" applyFont="1" applyAlignment="1">
      <alignment horizontal="right"/>
    </xf>
    <xf numFmtId="0" fontId="43" fillId="0" borderId="0" xfId="6" applyFont="1" applyAlignment="1">
      <alignment horizontal="center"/>
    </xf>
    <xf numFmtId="0" fontId="41" fillId="0" borderId="0" xfId="6" applyFont="1" applyAlignment="1">
      <alignment horizontal="right"/>
    </xf>
    <xf numFmtId="0" fontId="41" fillId="0" borderId="0" xfId="6" applyFont="1" applyAlignment="1">
      <alignment horizontal="center"/>
    </xf>
    <xf numFmtId="3" fontId="41" fillId="0" borderId="0" xfId="6" applyNumberFormat="1" applyFont="1"/>
    <xf numFmtId="3" fontId="42" fillId="0" borderId="0" xfId="6" applyNumberFormat="1" applyFont="1" applyAlignment="1">
      <alignment horizontal="right"/>
    </xf>
    <xf numFmtId="0" fontId="42" fillId="0" borderId="0" xfId="6" applyFont="1" applyAlignment="1">
      <alignment horizontal="right"/>
    </xf>
    <xf numFmtId="0" fontId="42" fillId="0" borderId="0" xfId="6" applyFont="1" applyAlignment="1">
      <alignment horizontal="center"/>
    </xf>
    <xf numFmtId="0" fontId="42" fillId="0" borderId="0" xfId="6" applyFont="1"/>
    <xf numFmtId="3" fontId="18" fillId="0" borderId="0" xfId="6" applyNumberFormat="1" applyFont="1"/>
    <xf numFmtId="164" fontId="18" fillId="0" borderId="0" xfId="6" applyNumberFormat="1" applyFont="1"/>
    <xf numFmtId="0" fontId="44" fillId="3" borderId="0" xfId="6" applyFont="1" applyFill="1"/>
    <xf numFmtId="0" fontId="44" fillId="0" borderId="0" xfId="6" applyFont="1"/>
    <xf numFmtId="0" fontId="44" fillId="0" borderId="0" xfId="6" applyFont="1" applyAlignment="1">
      <alignment horizontal="right"/>
    </xf>
    <xf numFmtId="0" fontId="44" fillId="0" borderId="0" xfId="6" applyFont="1" applyAlignment="1">
      <alignment horizontal="center"/>
    </xf>
    <xf numFmtId="165" fontId="1" fillId="0" borderId="0" xfId="0" applyNumberFormat="1" applyFont="1"/>
    <xf numFmtId="165" fontId="1" fillId="0" borderId="1" xfId="0" applyNumberFormat="1" applyFont="1" applyBorder="1"/>
    <xf numFmtId="0" fontId="45" fillId="0" borderId="0" xfId="6" applyFont="1" applyAlignment="1">
      <alignment horizontal="left" vertical="justify"/>
    </xf>
    <xf numFmtId="0" fontId="28" fillId="0" borderId="0" xfId="6" applyFont="1" applyAlignment="1">
      <alignment wrapText="1"/>
    </xf>
    <xf numFmtId="3" fontId="28" fillId="0" borderId="0" xfId="6" applyNumberFormat="1" applyFont="1" applyAlignment="1">
      <alignment horizontal="right"/>
    </xf>
    <xf numFmtId="0" fontId="29" fillId="0" borderId="0" xfId="6" applyFont="1" applyAlignment="1">
      <alignment horizontal="left" wrapText="1" indent="1"/>
    </xf>
    <xf numFmtId="0" fontId="29" fillId="0" borderId="0" xfId="6" applyFont="1" applyAlignment="1">
      <alignment horizontal="left" wrapText="1"/>
    </xf>
    <xf numFmtId="0" fontId="29" fillId="0" borderId="0" xfId="6" applyFont="1" applyAlignment="1">
      <alignment horizontal="left" vertical="center" wrapText="1"/>
    </xf>
    <xf numFmtId="0" fontId="29" fillId="0" borderId="1" xfId="6" applyFont="1" applyBorder="1"/>
    <xf numFmtId="0" fontId="29" fillId="0" borderId="1" xfId="6" applyFont="1" applyBorder="1" applyAlignment="1">
      <alignment horizontal="right"/>
    </xf>
    <xf numFmtId="0" fontId="29" fillId="0" borderId="0" xfId="6" applyFont="1"/>
    <xf numFmtId="0" fontId="29" fillId="0" borderId="0" xfId="6" applyFont="1" applyAlignment="1">
      <alignment horizontal="left" vertical="top" wrapText="1" indent="2"/>
    </xf>
    <xf numFmtId="3" fontId="29" fillId="0" borderId="0" xfId="6" applyNumberFormat="1" applyFont="1" applyAlignment="1">
      <alignment horizontal="right"/>
    </xf>
    <xf numFmtId="0" fontId="28" fillId="0" borderId="0" xfId="6" applyFont="1" applyAlignment="1">
      <alignment vertical="top" wrapText="1"/>
    </xf>
    <xf numFmtId="0" fontId="28" fillId="0" borderId="0" xfId="5" applyFont="1" applyAlignment="1">
      <alignment wrapText="1"/>
    </xf>
    <xf numFmtId="49" fontId="29" fillId="0" borderId="0" xfId="2" applyNumberFormat="1" applyFont="1"/>
    <xf numFmtId="0" fontId="28" fillId="0" borderId="0" xfId="2" applyFont="1"/>
    <xf numFmtId="0" fontId="28" fillId="0" borderId="0" xfId="1" applyFont="1"/>
    <xf numFmtId="0" fontId="28" fillId="0" borderId="0" xfId="2" applyFont="1" applyAlignment="1">
      <alignment horizontal="left" vertical="center" wrapText="1"/>
    </xf>
    <xf numFmtId="49" fontId="29" fillId="0" borderId="1" xfId="2" applyNumberFormat="1" applyFont="1" applyBorder="1"/>
    <xf numFmtId="0" fontId="35" fillId="0" borderId="1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4" xfId="2" applyFont="1" applyBorder="1" applyAlignment="1">
      <alignment horizontal="center" vertical="top" wrapText="1"/>
    </xf>
    <xf numFmtId="0" fontId="35" fillId="0" borderId="11" xfId="2" applyFont="1" applyBorder="1" applyAlignment="1">
      <alignment horizontal="center" vertical="top" wrapText="1"/>
    </xf>
    <xf numFmtId="3" fontId="28" fillId="0" borderId="0" xfId="2" applyNumberFormat="1" applyFont="1"/>
    <xf numFmtId="3" fontId="29" fillId="0" borderId="0" xfId="2" applyNumberFormat="1" applyFont="1"/>
    <xf numFmtId="3" fontId="29" fillId="0" borderId="1" xfId="2" applyNumberFormat="1" applyFont="1" applyBorder="1"/>
    <xf numFmtId="0" fontId="28" fillId="0" borderId="0" xfId="2" applyFont="1" applyAlignment="1">
      <alignment wrapText="1"/>
    </xf>
    <xf numFmtId="3" fontId="1" fillId="0" borderId="0" xfId="2" applyNumberFormat="1" applyFont="1"/>
    <xf numFmtId="0" fontId="46" fillId="0" borderId="0" xfId="6" applyFont="1" applyAlignment="1">
      <alignment horizontal="center"/>
    </xf>
    <xf numFmtId="0" fontId="28" fillId="0" borderId="0" xfId="6" applyFont="1" applyAlignment="1">
      <alignment horizontal="center" vertical="center" wrapText="1"/>
    </xf>
    <xf numFmtId="0" fontId="28" fillId="0" borderId="0" xfId="6" applyFont="1" applyAlignment="1">
      <alignment horizontal="center" vertical="top" wrapText="1"/>
    </xf>
    <xf numFmtId="3" fontId="46" fillId="0" borderId="0" xfId="6" applyNumberFormat="1" applyFont="1" applyAlignment="1">
      <alignment horizontal="right"/>
    </xf>
    <xf numFmtId="0" fontId="46" fillId="0" borderId="0" xfId="6" applyFont="1"/>
    <xf numFmtId="0" fontId="46" fillId="0" borderId="0" xfId="6" applyFont="1" applyAlignment="1">
      <alignment horizontal="right"/>
    </xf>
    <xf numFmtId="3" fontId="47" fillId="0" borderId="0" xfId="6" applyNumberFormat="1" applyFont="1" applyAlignment="1">
      <alignment horizontal="right"/>
    </xf>
    <xf numFmtId="0" fontId="29" fillId="0" borderId="1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top" wrapText="1"/>
    </xf>
    <xf numFmtId="0" fontId="29" fillId="0" borderId="1" xfId="6" applyFont="1" applyBorder="1" applyAlignment="1">
      <alignment vertical="top" wrapText="1"/>
    </xf>
    <xf numFmtId="2" fontId="0" fillId="0" borderId="0" xfId="0" applyNumberFormat="1"/>
    <xf numFmtId="0" fontId="22" fillId="0" borderId="0" xfId="0" applyFont="1"/>
    <xf numFmtId="3" fontId="7" fillId="0" borderId="0" xfId="0" applyNumberFormat="1" applyFont="1" applyAlignment="1">
      <alignment horizontal="right"/>
    </xf>
    <xf numFmtId="0" fontId="42" fillId="0" borderId="0" xfId="0" applyFont="1" applyAlignment="1">
      <alignment vertical="justify"/>
    </xf>
    <xf numFmtId="0" fontId="48" fillId="0" borderId="0" xfId="0" applyFont="1"/>
    <xf numFmtId="0" fontId="11" fillId="0" borderId="0" xfId="7"/>
    <xf numFmtId="0" fontId="49" fillId="0" borderId="0" xfId="7" applyFont="1" applyAlignment="1">
      <alignment wrapText="1"/>
    </xf>
    <xf numFmtId="0" fontId="49" fillId="0" borderId="0" xfId="7" applyFont="1"/>
    <xf numFmtId="0" fontId="50" fillId="0" borderId="0" xfId="7" applyFont="1"/>
    <xf numFmtId="0" fontId="18" fillId="0" borderId="0" xfId="7" applyFont="1"/>
    <xf numFmtId="1" fontId="18" fillId="0" borderId="0" xfId="7" applyNumberFormat="1" applyFont="1" applyAlignment="1">
      <alignment horizontal="right"/>
    </xf>
    <xf numFmtId="0" fontId="52" fillId="0" borderId="0" xfId="7" applyFont="1"/>
    <xf numFmtId="0" fontId="53" fillId="0" borderId="0" xfId="7" applyFont="1"/>
    <xf numFmtId="0" fontId="51" fillId="0" borderId="0" xfId="7" applyFont="1"/>
    <xf numFmtId="0" fontId="51" fillId="0" borderId="0" xfId="7" applyFont="1" applyAlignment="1">
      <alignment horizontal="left"/>
    </xf>
    <xf numFmtId="0" fontId="11" fillId="0" borderId="0" xfId="7" applyAlignment="1">
      <alignment horizontal="left"/>
    </xf>
    <xf numFmtId="0" fontId="28" fillId="0" borderId="0" xfId="5" applyFont="1" applyAlignment="1">
      <alignment vertical="top" wrapText="1"/>
    </xf>
    <xf numFmtId="49" fontId="29" fillId="0" borderId="0" xfId="0" applyNumberFormat="1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164" fontId="33" fillId="0" borderId="0" xfId="0" applyNumberFormat="1" applyFont="1"/>
    <xf numFmtId="3" fontId="33" fillId="0" borderId="0" xfId="0" applyNumberFormat="1" applyFont="1" applyAlignment="1">
      <alignment horizontal="right" wrapText="1"/>
    </xf>
    <xf numFmtId="165" fontId="55" fillId="0" borderId="0" xfId="0" applyNumberFormat="1" applyFont="1" applyAlignment="1">
      <alignment horizontal="right" wrapText="1"/>
    </xf>
    <xf numFmtId="165" fontId="32" fillId="0" borderId="0" xfId="0" applyNumberFormat="1" applyFont="1" applyAlignment="1">
      <alignment horizontal="right" wrapText="1"/>
    </xf>
    <xf numFmtId="165" fontId="29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 wrapText="1"/>
    </xf>
    <xf numFmtId="165" fontId="32" fillId="0" borderId="1" xfId="0" applyNumberFormat="1" applyFont="1" applyBorder="1" applyAlignment="1">
      <alignment horizontal="right"/>
    </xf>
    <xf numFmtId="165" fontId="29" fillId="0" borderId="1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 wrapText="1"/>
    </xf>
    <xf numFmtId="0" fontId="28" fillId="0" borderId="4" xfId="7" applyFont="1" applyBorder="1" applyAlignment="1">
      <alignment horizontal="center" vertical="center" wrapText="1"/>
    </xf>
    <xf numFmtId="0" fontId="28" fillId="0" borderId="0" xfId="7" applyFont="1" applyAlignment="1">
      <alignment horizontal="left"/>
    </xf>
    <xf numFmtId="3" fontId="28" fillId="0" borderId="0" xfId="7" applyNumberFormat="1" applyFont="1" applyAlignment="1">
      <alignment horizontal="right"/>
    </xf>
    <xf numFmtId="3" fontId="29" fillId="0" borderId="0" xfId="7" applyNumberFormat="1" applyFont="1"/>
    <xf numFmtId="0" fontId="29" fillId="0" borderId="0" xfId="7" applyFont="1" applyAlignment="1">
      <alignment horizontal="left"/>
    </xf>
    <xf numFmtId="1" fontId="29" fillId="0" borderId="0" xfId="7" applyNumberFormat="1" applyFont="1" applyAlignment="1">
      <alignment horizontal="center"/>
    </xf>
    <xf numFmtId="164" fontId="29" fillId="0" borderId="0" xfId="7" applyNumberFormat="1" applyFont="1" applyAlignment="1">
      <alignment horizontal="center"/>
    </xf>
    <xf numFmtId="165" fontId="29" fillId="0" borderId="0" xfId="7" applyNumberFormat="1" applyFont="1"/>
    <xf numFmtId="0" fontId="28" fillId="0" borderId="0" xfId="6" applyFont="1" applyAlignment="1">
      <alignment horizontal="left" vertical="center" wrapText="1"/>
    </xf>
    <xf numFmtId="0" fontId="7" fillId="0" borderId="8" xfId="0" applyFont="1" applyBorder="1"/>
    <xf numFmtId="0" fontId="6" fillId="0" borderId="10" xfId="0" applyFont="1" applyBorder="1" applyAlignment="1">
      <alignment horizontal="center"/>
    </xf>
    <xf numFmtId="165" fontId="33" fillId="0" borderId="0" xfId="0" applyNumberFormat="1" applyFont="1" applyAlignment="1">
      <alignment horizontal="right" wrapText="1"/>
    </xf>
    <xf numFmtId="165" fontId="47" fillId="0" borderId="0" xfId="0" applyNumberFormat="1" applyFont="1" applyAlignment="1">
      <alignment horizontal="right"/>
    </xf>
    <xf numFmtId="165" fontId="54" fillId="0" borderId="0" xfId="0" applyNumberFormat="1" applyFont="1"/>
    <xf numFmtId="165" fontId="32" fillId="0" borderId="1" xfId="0" applyNumberFormat="1" applyFont="1" applyBorder="1" applyAlignment="1">
      <alignment horizontal="right" wrapText="1"/>
    </xf>
    <xf numFmtId="165" fontId="32" fillId="0" borderId="0" xfId="0" applyNumberFormat="1" applyFont="1" applyAlignment="1">
      <alignment horizontal="right"/>
    </xf>
    <xf numFmtId="0" fontId="28" fillId="0" borderId="1" xfId="7" applyFont="1" applyBorder="1" applyAlignment="1">
      <alignment horizontal="left"/>
    </xf>
    <xf numFmtId="3" fontId="28" fillId="0" borderId="1" xfId="7" applyNumberFormat="1" applyFont="1" applyBorder="1" applyAlignment="1">
      <alignment horizontal="right"/>
    </xf>
    <xf numFmtId="3" fontId="29" fillId="0" borderId="1" xfId="7" applyNumberFormat="1" applyFont="1" applyBorder="1"/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6" fillId="0" borderId="0" xfId="0" applyFont="1" applyAlignment="1">
      <alignment vertical="top"/>
    </xf>
    <xf numFmtId="0" fontId="33" fillId="0" borderId="3" xfId="0" applyFont="1" applyBorder="1"/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/>
    <xf numFmtId="0" fontId="3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9" fontId="29" fillId="0" borderId="1" xfId="0" applyNumberFormat="1" applyFont="1" applyBorder="1"/>
    <xf numFmtId="0" fontId="43" fillId="0" borderId="0" xfId="5" applyFont="1"/>
    <xf numFmtId="0" fontId="41" fillId="0" borderId="0" xfId="5" applyFont="1"/>
    <xf numFmtId="49" fontId="41" fillId="0" borderId="0" xfId="0" applyNumberFormat="1" applyFont="1"/>
    <xf numFmtId="0" fontId="41" fillId="0" borderId="0" xfId="0" applyFont="1"/>
    <xf numFmtId="0" fontId="43" fillId="0" borderId="0" xfId="0" applyFont="1"/>
    <xf numFmtId="0" fontId="43" fillId="0" borderId="0" xfId="1" applyFont="1"/>
    <xf numFmtId="0" fontId="43" fillId="0" borderId="0" xfId="0" applyFont="1" applyAlignment="1">
      <alignment horizontal="left" vertical="center" wrapText="1"/>
    </xf>
    <xf numFmtId="49" fontId="41" fillId="0" borderId="1" xfId="0" applyNumberFormat="1" applyFont="1" applyBorder="1"/>
    <xf numFmtId="0" fontId="57" fillId="0" borderId="4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top" wrapText="1"/>
    </xf>
    <xf numFmtId="165" fontId="35" fillId="0" borderId="0" xfId="0" applyNumberFormat="1" applyFont="1" applyAlignment="1">
      <alignment horizontal="right" wrapText="1"/>
    </xf>
    <xf numFmtId="165" fontId="21" fillId="0" borderId="1" xfId="0" applyNumberFormat="1" applyFont="1" applyBorder="1" applyAlignment="1">
      <alignment horizontal="right" wrapText="1"/>
    </xf>
    <xf numFmtId="3" fontId="32" fillId="0" borderId="1" xfId="0" applyNumberFormat="1" applyFont="1" applyBorder="1" applyAlignment="1">
      <alignment horizontal="right" wrapText="1"/>
    </xf>
    <xf numFmtId="3" fontId="29" fillId="0" borderId="1" xfId="0" applyNumberFormat="1" applyFont="1" applyBorder="1" applyAlignment="1">
      <alignment horizontal="right"/>
    </xf>
    <xf numFmtId="0" fontId="56" fillId="0" borderId="0" xfId="7" applyFont="1" applyAlignment="1">
      <alignment horizontal="left"/>
    </xf>
    <xf numFmtId="3" fontId="13" fillId="0" borderId="0" xfId="0" applyNumberFormat="1" applyFont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3" fontId="13" fillId="0" borderId="0" xfId="0" applyNumberFormat="1" applyFont="1" applyAlignment="1">
      <alignment horizontal="right"/>
    </xf>
    <xf numFmtId="3" fontId="19" fillId="0" borderId="1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horizontal="right"/>
    </xf>
    <xf numFmtId="0" fontId="25" fillId="0" borderId="0" xfId="6" applyFont="1" applyAlignment="1">
      <alignment vertical="top"/>
    </xf>
    <xf numFmtId="0" fontId="33" fillId="0" borderId="8" xfId="0" applyFont="1" applyBorder="1"/>
    <xf numFmtId="0" fontId="32" fillId="0" borderId="10" xfId="0" applyFont="1" applyBorder="1" applyAlignment="1">
      <alignment horizontal="center"/>
    </xf>
    <xf numFmtId="0" fontId="18" fillId="0" borderId="1" xfId="7" applyFont="1" applyBorder="1"/>
    <xf numFmtId="1" fontId="18" fillId="0" borderId="1" xfId="7" applyNumberFormat="1" applyFont="1" applyBorder="1"/>
    <xf numFmtId="1" fontId="51" fillId="0" borderId="1" xfId="7" applyNumberFormat="1" applyFont="1" applyBorder="1"/>
    <xf numFmtId="0" fontId="28" fillId="0" borderId="1" xfId="4" applyFont="1" applyBorder="1"/>
    <xf numFmtId="3" fontId="35" fillId="0" borderId="1" xfId="4" applyNumberFormat="1" applyFont="1" applyBorder="1" applyAlignment="1">
      <alignment horizontal="center" vertical="center"/>
    </xf>
    <xf numFmtId="0" fontId="28" fillId="0" borderId="1" xfId="6" applyFont="1" applyBorder="1" applyAlignment="1">
      <alignment horizontal="center" vertical="top" wrapText="1"/>
    </xf>
    <xf numFmtId="0" fontId="45" fillId="0" borderId="1" xfId="6" applyFont="1" applyBorder="1" applyAlignment="1">
      <alignment horizontal="left" vertical="justify"/>
    </xf>
    <xf numFmtId="0" fontId="25" fillId="0" borderId="1" xfId="6" applyFont="1" applyBorder="1" applyAlignment="1">
      <alignment vertical="top" wrapText="1"/>
    </xf>
    <xf numFmtId="0" fontId="4" fillId="0" borderId="1" xfId="2" applyFont="1" applyBorder="1" applyAlignment="1">
      <alignment vertical="justify"/>
    </xf>
    <xf numFmtId="0" fontId="25" fillId="0" borderId="1" xfId="6" applyFont="1" applyBorder="1" applyAlignment="1">
      <alignment horizontal="center"/>
    </xf>
    <xf numFmtId="0" fontId="25" fillId="0" borderId="1" xfId="6" applyFont="1" applyBorder="1" applyAlignment="1">
      <alignment horizontal="right"/>
    </xf>
    <xf numFmtId="0" fontId="28" fillId="0" borderId="1" xfId="6" applyFont="1" applyBorder="1" applyAlignment="1">
      <alignment horizontal="center" vertical="center" wrapText="1"/>
    </xf>
    <xf numFmtId="0" fontId="34" fillId="0" borderId="0" xfId="4" applyFont="1" applyAlignment="1">
      <alignment horizontal="left" vertical="top"/>
    </xf>
    <xf numFmtId="165" fontId="13" fillId="0" borderId="0" xfId="0" applyNumberFormat="1" applyFont="1" applyAlignment="1">
      <alignment horizontal="right"/>
    </xf>
    <xf numFmtId="164" fontId="13" fillId="0" borderId="0" xfId="0" applyNumberFormat="1" applyFont="1"/>
    <xf numFmtId="3" fontId="28" fillId="0" borderId="1" xfId="4" applyNumberFormat="1" applyFont="1" applyBorder="1" applyAlignment="1">
      <alignment horizontal="center" vertical="center"/>
    </xf>
    <xf numFmtId="166" fontId="0" fillId="0" borderId="0" xfId="0" applyNumberFormat="1"/>
    <xf numFmtId="1" fontId="0" fillId="0" borderId="0" xfId="0" applyNumberFormat="1"/>
    <xf numFmtId="164" fontId="28" fillId="0" borderId="3" xfId="4" applyNumberFormat="1" applyFont="1" applyBorder="1"/>
    <xf numFmtId="0" fontId="29" fillId="0" borderId="0" xfId="0" applyFont="1" applyAlignment="1">
      <alignment horizontal="center" vertical="center" wrapText="1"/>
    </xf>
    <xf numFmtId="0" fontId="36" fillId="0" borderId="0" xfId="0" applyFont="1" applyAlignment="1">
      <alignment vertical="justify"/>
    </xf>
    <xf numFmtId="0" fontId="33" fillId="0" borderId="1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top" wrapText="1"/>
    </xf>
    <xf numFmtId="3" fontId="28" fillId="0" borderId="0" xfId="0" applyNumberFormat="1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4" fillId="2" borderId="0" xfId="0" applyFont="1" applyFill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3" fontId="35" fillId="0" borderId="3" xfId="4" applyNumberFormat="1" applyFont="1" applyBorder="1" applyAlignment="1">
      <alignment horizontal="center" vertical="center" wrapText="1"/>
    </xf>
    <xf numFmtId="3" fontId="35" fillId="0" borderId="1" xfId="4" applyNumberFormat="1" applyFont="1" applyBorder="1" applyAlignment="1">
      <alignment horizontal="center" vertical="center" wrapText="1"/>
    </xf>
    <xf numFmtId="3" fontId="28" fillId="0" borderId="6" xfId="4" applyNumberFormat="1" applyFont="1" applyBorder="1" applyAlignment="1">
      <alignment horizontal="center" vertical="center"/>
    </xf>
    <xf numFmtId="3" fontId="35" fillId="0" borderId="6" xfId="4" applyNumberFormat="1" applyFont="1" applyBorder="1" applyAlignment="1">
      <alignment horizontal="center" vertical="center"/>
    </xf>
    <xf numFmtId="0" fontId="35" fillId="0" borderId="3" xfId="4" applyFont="1" applyBorder="1" applyAlignment="1">
      <alignment horizontal="center"/>
    </xf>
    <xf numFmtId="0" fontId="35" fillId="0" borderId="1" xfId="4" applyFont="1" applyBorder="1" applyAlignment="1">
      <alignment horizontal="center"/>
    </xf>
    <xf numFmtId="0" fontId="21" fillId="0" borderId="0" xfId="4" applyFont="1" applyAlignment="1">
      <alignment vertical="top" wrapText="1"/>
    </xf>
    <xf numFmtId="0" fontId="31" fillId="0" borderId="0" xfId="0" applyFont="1"/>
    <xf numFmtId="0" fontId="46" fillId="0" borderId="8" xfId="6" applyFont="1" applyBorder="1" applyAlignment="1">
      <alignment horizontal="center"/>
    </xf>
    <xf numFmtId="0" fontId="46" fillId="0" borderId="10" xfId="6" applyFont="1" applyBorder="1" applyAlignment="1">
      <alignment horizontal="center"/>
    </xf>
    <xf numFmtId="0" fontId="28" fillId="0" borderId="11" xfId="6" applyFont="1" applyBorder="1" applyAlignment="1">
      <alignment horizontal="center" vertical="center" wrapText="1"/>
    </xf>
    <xf numFmtId="0" fontId="41" fillId="0" borderId="3" xfId="6" applyFont="1" applyBorder="1" applyAlignment="1">
      <alignment horizontal="left" wrapText="1"/>
    </xf>
    <xf numFmtId="0" fontId="25" fillId="0" borderId="0" xfId="6" applyFont="1" applyAlignment="1">
      <alignment vertical="top" wrapText="1"/>
    </xf>
    <xf numFmtId="0" fontId="46" fillId="0" borderId="3" xfId="6" applyFont="1" applyBorder="1" applyAlignment="1">
      <alignment horizontal="center"/>
    </xf>
    <xf numFmtId="0" fontId="46" fillId="0" borderId="1" xfId="6" applyFont="1" applyBorder="1" applyAlignment="1">
      <alignment horizontal="center"/>
    </xf>
    <xf numFmtId="0" fontId="28" fillId="0" borderId="3" xfId="6" applyFont="1" applyBorder="1" applyAlignment="1">
      <alignment horizontal="center" vertical="center" wrapText="1"/>
    </xf>
    <xf numFmtId="0" fontId="28" fillId="0" borderId="1" xfId="6" applyFont="1" applyBorder="1" applyAlignment="1">
      <alignment horizontal="center" vertical="center" wrapText="1"/>
    </xf>
    <xf numFmtId="0" fontId="28" fillId="0" borderId="6" xfId="6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/>
    </xf>
    <xf numFmtId="0" fontId="35" fillId="0" borderId="3" xfId="2" applyFont="1" applyBorder="1" applyAlignment="1">
      <alignment horizontal="center"/>
    </xf>
    <xf numFmtId="0" fontId="35" fillId="0" borderId="12" xfId="2" applyFont="1" applyBorder="1" applyAlignment="1">
      <alignment horizontal="center"/>
    </xf>
    <xf numFmtId="0" fontId="35" fillId="0" borderId="1" xfId="2" applyFont="1" applyBorder="1" applyAlignment="1">
      <alignment horizontal="center"/>
    </xf>
    <xf numFmtId="0" fontId="35" fillId="0" borderId="0" xfId="2" applyFont="1" applyAlignment="1">
      <alignment horizontal="center"/>
    </xf>
    <xf numFmtId="0" fontId="35" fillId="0" borderId="2" xfId="2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/>
    </xf>
    <xf numFmtId="0" fontId="35" fillId="0" borderId="8" xfId="2" applyFont="1" applyBorder="1" applyAlignment="1">
      <alignment horizontal="center" vertical="center"/>
    </xf>
    <xf numFmtId="0" fontId="35" fillId="0" borderId="12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/>
    </xf>
    <xf numFmtId="0" fontId="35" fillId="0" borderId="10" xfId="2" applyFont="1" applyBorder="1" applyAlignment="1">
      <alignment horizontal="center" vertical="center"/>
    </xf>
    <xf numFmtId="0" fontId="25" fillId="0" borderId="0" xfId="6" applyFont="1" applyAlignment="1">
      <alignment horizontal="left" vertical="top" wrapText="1"/>
    </xf>
    <xf numFmtId="0" fontId="46" fillId="0" borderId="0" xfId="6" applyFont="1" applyAlignment="1">
      <alignment horizontal="center"/>
    </xf>
    <xf numFmtId="0" fontId="28" fillId="0" borderId="0" xfId="6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vertical="justify"/>
    </xf>
    <xf numFmtId="0" fontId="45" fillId="0" borderId="0" xfId="7" applyFont="1" applyAlignment="1">
      <alignment horizontal="left" vertical="top"/>
    </xf>
    <xf numFmtId="0" fontId="28" fillId="0" borderId="3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8" fillId="0" borderId="4" xfId="7" applyFont="1" applyBorder="1" applyAlignment="1">
      <alignment horizontal="center" vertical="center" wrapText="1"/>
    </xf>
    <xf numFmtId="0" fontId="28" fillId="0" borderId="2" xfId="7" applyFont="1" applyBorder="1" applyAlignment="1">
      <alignment horizontal="center" vertical="center" wrapText="1"/>
    </xf>
    <xf numFmtId="0" fontId="28" fillId="0" borderId="12" xfId="7" applyFont="1" applyBorder="1" applyAlignment="1">
      <alignment horizontal="center" vertical="center" wrapText="1"/>
    </xf>
    <xf numFmtId="0" fontId="25" fillId="0" borderId="0" xfId="7" applyFont="1" applyAlignment="1">
      <alignment horizontal="left" wrapText="1"/>
    </xf>
    <xf numFmtId="0" fontId="43" fillId="0" borderId="0" xfId="7" applyFont="1" applyAlignment="1">
      <alignment horizontal="left" wrapText="1"/>
    </xf>
  </cellXfs>
  <cellStyles count="8">
    <cellStyle name="Обычный" xfId="0" builtinId="0"/>
    <cellStyle name="Обычный 2" xfId="7" xr:uid="{00000000-0005-0000-0000-000001000000}"/>
    <cellStyle name="Обычный_BISHKEK" xfId="1" xr:uid="{00000000-0005-0000-0000-000002000000}"/>
    <cellStyle name="Обычный_Новый вар." xfId="6" xr:uid="{00000000-0005-0000-0000-000003000000}"/>
    <cellStyle name="Обычный_Раздел 3" xfId="2" xr:uid="{00000000-0005-0000-0000-000004000000}"/>
    <cellStyle name="Обычный_Район-99" xfId="3" xr:uid="{00000000-0005-0000-0000-000005000000}"/>
    <cellStyle name="Обычный_Таб-н" xfId="4" xr:uid="{00000000-0005-0000-0000-000006000000}"/>
    <cellStyle name="Обычный_Таб-п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2\TRUD\3.%20&#1056;&#1072;&#1073;&#1086;&#1095;&#1077;&#1077;%20&#1074;&#1088;&#1077;&#1084;&#1103;\3.8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2\TRUD\3.%20&#1056;&#1072;&#1073;&#1086;&#1095;&#1077;&#1077;%20&#1074;&#1088;&#1077;&#1084;&#1103;\3.3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2\TRUD\3.%20&#1056;&#1072;&#1073;&#1086;&#1095;&#1077;&#1077;%20&#1074;&#1088;&#1077;&#1084;&#1103;\3.1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3-412\PROEKT%20DFID\Big%20LFS\&#1055;&#1091;&#1073;&#1083;&#1080;&#1082;&#1072;&#1094;&#1080;&#1103;\1-&#1069;&#1082;&#1086;&#1085;-&#1072;&#1082;&#1090;&#1080;&#1074;&#1085;&#1086;&#1077;%20&#1085;&#1072;&#1089;&#1077;&#1083;&#1077;&#1085;&#1080;&#1077;\tab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13-412\PROEKT%20DFID\Big%20LFS\&#1055;&#1091;&#1073;&#1083;&#1080;&#1082;&#1072;&#1094;&#1080;&#1103;\1-&#1069;&#1082;&#1086;&#1085;-&#1072;&#1082;&#1090;&#1080;&#1074;&#1085;&#1086;&#1077;%20&#1085;&#1072;&#1089;&#1077;&#1083;&#1077;&#1085;&#1080;&#1077;\tab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E\&#1054;&#1041;&#1057;&#1051;&#1045;&#1044;&#1054;&#1042;&#1040;&#1053;&#1048;&#1045;%20&#1047;&#1040;&#1053;&#1071;&#1058;&#1054;&#1057;&#1058;&#1048;\&#1052;&#1077;&#1090;&#1086;&#1076;&#1086;&#1083;&#1086;&#1075;&#1080;&#1103;\&#1088;&#1072;&#1079;&#1076;&#1077;&#1083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LLE\&#1054;&#1041;&#1057;&#1051;&#1045;&#1044;&#1054;&#1042;&#1040;&#1053;&#1048;&#1045;%20&#1047;&#1040;&#1053;&#1071;&#1058;&#1054;&#1057;&#1058;&#1048;\&#1052;&#1077;&#1090;&#1086;&#1076;&#1086;&#1083;&#1086;&#1075;&#1080;&#1103;\&#1088;&#1072;&#1079;&#1076;&#1077;&#1083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12\TRUD\3.%20&#1056;&#1072;&#1073;&#1086;&#1095;&#1077;&#1077;%20&#1074;&#1088;&#1077;&#1084;&#1103;\3.8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12\TRUD\3.%20&#1056;&#1072;&#1073;&#1086;&#1095;&#1077;&#1077;%20&#1074;&#1088;&#1077;&#1084;&#1103;\3.1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8"/>
      <sheetName val="3.8(2)"/>
    </sheetNames>
    <sheetDataSet>
      <sheetData sheetId="0">
        <row r="7">
          <cell r="A7" t="str">
            <v>Всего</v>
          </cell>
          <cell r="B7">
            <v>17</v>
          </cell>
          <cell r="C7">
            <v>10</v>
          </cell>
          <cell r="D7">
            <v>7</v>
          </cell>
          <cell r="E7">
            <v>6</v>
          </cell>
          <cell r="F7">
            <v>3</v>
          </cell>
          <cell r="G7">
            <v>3</v>
          </cell>
          <cell r="H7">
            <v>11</v>
          </cell>
          <cell r="I7">
            <v>7</v>
          </cell>
          <cell r="J7">
            <v>4</v>
          </cell>
        </row>
        <row r="8">
          <cell r="A8" t="str">
            <v xml:space="preserve">   в том числе по причинам:</v>
          </cell>
        </row>
        <row r="9">
          <cell r="A9" t="str">
            <v xml:space="preserve"> Болезнь или травма, уход за больными</v>
          </cell>
          <cell r="B9">
            <v>1</v>
          </cell>
          <cell r="C9" t="str">
            <v>-</v>
          </cell>
          <cell r="D9">
            <v>1</v>
          </cell>
          <cell r="E9">
            <v>1</v>
          </cell>
          <cell r="F9" t="str">
            <v>-</v>
          </cell>
          <cell r="G9">
            <v>1</v>
          </cell>
          <cell r="H9" t="str">
            <v>-</v>
          </cell>
          <cell r="I9" t="str">
            <v>-</v>
          </cell>
          <cell r="J9" t="str">
            <v>-</v>
          </cell>
        </row>
        <row r="10">
          <cell r="A10" t="str">
            <v xml:space="preserve"> Очередной отпуск, выходные дни или отгулы</v>
          </cell>
          <cell r="B10">
            <v>3</v>
          </cell>
          <cell r="C10">
            <v>2</v>
          </cell>
          <cell r="D10">
            <v>1</v>
          </cell>
          <cell r="E10">
            <v>2</v>
          </cell>
          <cell r="F10">
            <v>2</v>
          </cell>
          <cell r="G10" t="str">
            <v>-</v>
          </cell>
          <cell r="H10">
            <v>1</v>
          </cell>
          <cell r="I10" t="str">
            <v>-</v>
          </cell>
          <cell r="J10">
            <v>1</v>
          </cell>
        </row>
        <row r="11">
          <cell r="A11" t="str">
            <v xml:space="preserve"> Неоплачиваемый отпуск по собственному желанию</v>
          </cell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</row>
        <row r="12">
          <cell r="A12" t="str">
            <v xml:space="preserve"> Отпуск по беременности, родам</v>
          </cell>
          <cell r="B12">
            <v>2</v>
          </cell>
          <cell r="C12" t="str">
            <v>-</v>
          </cell>
          <cell r="D12">
            <v>2</v>
          </cell>
          <cell r="E12" t="str">
            <v>-</v>
          </cell>
          <cell r="F12" t="str">
            <v>-</v>
          </cell>
          <cell r="G12" t="str">
            <v>-</v>
          </cell>
          <cell r="H12">
            <v>2</v>
          </cell>
          <cell r="I12" t="str">
            <v>-</v>
          </cell>
          <cell r="J12">
            <v>2</v>
          </cell>
        </row>
        <row r="13">
          <cell r="A13" t="str">
            <v xml:space="preserve"> Отпуск по уходу за ребенком 1,5 лет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</row>
        <row r="14">
          <cell r="A14" t="str">
            <v xml:space="preserve"> Отпуск по уходу за ребенком от 1,5 до 3 лет</v>
          </cell>
          <cell r="B14">
            <v>1</v>
          </cell>
          <cell r="C14" t="str">
            <v>-</v>
          </cell>
          <cell r="D14">
            <v>1</v>
          </cell>
          <cell r="E14" t="str">
            <v>-</v>
          </cell>
          <cell r="F14" t="str">
            <v>-</v>
          </cell>
          <cell r="G14" t="str">
            <v>-</v>
          </cell>
          <cell r="H14">
            <v>1</v>
          </cell>
          <cell r="I14" t="str">
            <v>-</v>
          </cell>
          <cell r="J14">
            <v>1</v>
          </cell>
        </row>
        <row r="15">
          <cell r="A15" t="str">
            <v xml:space="preserve"> Отпуск без сохранения содержания по инициативе администрации</v>
          </cell>
          <cell r="B15">
            <v>4</v>
          </cell>
          <cell r="C15">
            <v>3</v>
          </cell>
          <cell r="D15">
            <v>1</v>
          </cell>
          <cell r="E15">
            <v>2</v>
          </cell>
          <cell r="F15">
            <v>1</v>
          </cell>
          <cell r="G15">
            <v>1</v>
          </cell>
          <cell r="H15">
            <v>2</v>
          </cell>
          <cell r="I15">
            <v>2</v>
          </cell>
          <cell r="J15" t="str">
            <v>-</v>
          </cell>
        </row>
        <row r="16">
          <cell r="A16" t="str">
            <v xml:space="preserve"> Отпуск с сохранением содержания по инициативе администрации</v>
          </cell>
          <cell r="B16" t="str">
            <v>-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</row>
        <row r="17">
          <cell r="A17" t="str">
            <v xml:space="preserve"> Перевод на неполную рабочую неделю по инициативе администрации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</row>
        <row r="18">
          <cell r="A18" t="str">
            <v xml:space="preserve"> Отсутствие клиентов, заказов</v>
          </cell>
          <cell r="B18" t="str">
            <v>-</v>
          </cell>
          <cell r="C18" t="str">
            <v>-</v>
          </cell>
          <cell r="D18" t="str">
            <v>-</v>
          </cell>
          <cell r="E18" t="str">
            <v>-</v>
          </cell>
          <cell r="F18" t="str">
            <v>-</v>
          </cell>
          <cell r="G18" t="str">
            <v>-</v>
          </cell>
          <cell r="H18" t="str">
            <v>-</v>
          </cell>
          <cell r="I18" t="str">
            <v>-</v>
          </cell>
          <cell r="J18" t="str">
            <v>-</v>
          </cell>
        </row>
        <row r="19">
          <cell r="A19" t="str">
            <v xml:space="preserve"> Сезонная работа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</row>
        <row r="20">
          <cell r="A20" t="str">
            <v xml:space="preserve"> Режим работы</v>
          </cell>
          <cell r="B20" t="str">
            <v>-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</row>
        <row r="21">
          <cell r="A21" t="str">
            <v xml:space="preserve"> Приступил к работе во время обследуемой недели после периода незанятости</v>
          </cell>
          <cell r="B21" t="str">
            <v>-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</row>
        <row r="22">
          <cell r="A22" t="str">
            <v xml:space="preserve"> Сменил работу во время обследуемой недели</v>
          </cell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</row>
        <row r="23">
          <cell r="A23" t="str">
            <v xml:space="preserve"> Оставил работу во время обследуемой недели, пока не нашел другую работу</v>
          </cell>
          <cell r="B23" t="str">
            <v>-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</row>
        <row r="24">
          <cell r="A24" t="str">
            <v xml:space="preserve"> Другие причины (указать)</v>
          </cell>
          <cell r="B24">
            <v>6</v>
          </cell>
          <cell r="C24">
            <v>5</v>
          </cell>
          <cell r="D24">
            <v>1</v>
          </cell>
          <cell r="E24">
            <v>1</v>
          </cell>
          <cell r="F24" t="str">
            <v>-</v>
          </cell>
          <cell r="G24">
            <v>1</v>
          </cell>
          <cell r="H24">
            <v>5</v>
          </cell>
          <cell r="I24">
            <v>5</v>
          </cell>
          <cell r="J24" t="str">
            <v>-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3"/>
    </sheetNames>
    <sheetDataSet>
      <sheetData sheetId="0">
        <row r="89">
          <cell r="A89" t="str">
            <v>Мужчины - всего</v>
          </cell>
          <cell r="B89">
            <v>101</v>
          </cell>
          <cell r="C89" t="str">
            <v>-</v>
          </cell>
          <cell r="D89" t="str">
            <v>-</v>
          </cell>
          <cell r="E89">
            <v>2</v>
          </cell>
          <cell r="F89">
            <v>2</v>
          </cell>
        </row>
        <row r="90">
          <cell r="A90" t="str">
            <v xml:space="preserve">      в том числе:</v>
          </cell>
        </row>
        <row r="91">
          <cell r="A91" t="str">
            <v>Сельское хозяйство, охота и лесное хозяйство</v>
          </cell>
          <cell r="B91">
            <v>17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</row>
        <row r="92">
          <cell r="A92" t="str">
            <v xml:space="preserve">Промышленность - всего </v>
          </cell>
          <cell r="B92">
            <v>18</v>
          </cell>
          <cell r="C92" t="str">
            <v>-</v>
          </cell>
          <cell r="D92" t="str">
            <v>-</v>
          </cell>
          <cell r="E92" t="str">
            <v>-</v>
          </cell>
          <cell r="F92" t="str">
            <v>-</v>
          </cell>
        </row>
        <row r="93">
          <cell r="A93" t="str">
            <v>в том числе:</v>
          </cell>
        </row>
        <row r="94">
          <cell r="A94" t="str">
            <v xml:space="preserve">  Горнодобывающая промышленность</v>
          </cell>
          <cell r="B94">
            <v>1</v>
          </cell>
          <cell r="C94" t="str">
            <v>-</v>
          </cell>
          <cell r="D94" t="str">
            <v>-</v>
          </cell>
          <cell r="E94" t="str">
            <v>-</v>
          </cell>
          <cell r="F94" t="str">
            <v>-</v>
          </cell>
        </row>
        <row r="95">
          <cell r="A95" t="str">
            <v xml:space="preserve">  Обрабатывающая промышленность</v>
          </cell>
          <cell r="B95">
            <v>16</v>
          </cell>
          <cell r="C95" t="str">
            <v>-</v>
          </cell>
          <cell r="D95" t="str">
            <v>-</v>
          </cell>
          <cell r="E95" t="str">
            <v>-</v>
          </cell>
          <cell r="F95" t="str">
            <v>-</v>
          </cell>
        </row>
        <row r="96">
          <cell r="A96" t="str">
            <v xml:space="preserve">  Производство и распределение электроэнергии, газа, пара и горячей воды</v>
          </cell>
          <cell r="B96">
            <v>1</v>
          </cell>
          <cell r="C96" t="str">
            <v>-</v>
          </cell>
          <cell r="D96" t="str">
            <v>-</v>
          </cell>
          <cell r="E96" t="str">
            <v>-</v>
          </cell>
          <cell r="F96" t="str">
            <v>-</v>
          </cell>
        </row>
        <row r="97">
          <cell r="A97" t="str">
            <v>Строительство</v>
          </cell>
          <cell r="B97">
            <v>7</v>
          </cell>
          <cell r="C97" t="str">
            <v>-</v>
          </cell>
          <cell r="D97" t="str">
            <v>-</v>
          </cell>
          <cell r="E97" t="str">
            <v>-</v>
          </cell>
          <cell r="F97" t="str">
            <v>-</v>
          </cell>
        </row>
        <row r="98">
          <cell r="A98" t="str">
            <v>Торговля; ремонт автомобилей, бытовых изделий и предметов личного пользования</v>
          </cell>
          <cell r="B98">
            <v>14</v>
          </cell>
          <cell r="C98" t="str">
            <v>-</v>
          </cell>
          <cell r="D98" t="str">
            <v>-</v>
          </cell>
          <cell r="E98" t="str">
            <v>-</v>
          </cell>
          <cell r="F98">
            <v>1</v>
          </cell>
        </row>
        <row r="99">
          <cell r="A99" t="str">
            <v>Предоставление услуг гостиницами и ресторанами</v>
          </cell>
          <cell r="B99">
            <v>2</v>
          </cell>
          <cell r="C99" t="str">
            <v>-</v>
          </cell>
          <cell r="D99" t="str">
            <v>-</v>
          </cell>
          <cell r="E99" t="str">
            <v>-</v>
          </cell>
          <cell r="F99" t="str">
            <v>-</v>
          </cell>
        </row>
        <row r="100">
          <cell r="A100" t="str">
            <v>Транспорт и связь</v>
          </cell>
          <cell r="B100">
            <v>15</v>
          </cell>
          <cell r="C100" t="str">
            <v>-</v>
          </cell>
          <cell r="D100" t="str">
            <v>-</v>
          </cell>
          <cell r="E100">
            <v>1</v>
          </cell>
          <cell r="F100" t="str">
            <v>-</v>
          </cell>
        </row>
        <row r="101">
          <cell r="A101" t="str">
            <v>Финансовая деятельность</v>
          </cell>
          <cell r="B101">
            <v>4</v>
          </cell>
          <cell r="C101" t="str">
            <v>-</v>
          </cell>
          <cell r="D101" t="str">
            <v>-</v>
          </cell>
          <cell r="E101" t="str">
            <v>-</v>
          </cell>
          <cell r="F101" t="str">
            <v>-</v>
          </cell>
        </row>
        <row r="102">
          <cell r="A102" t="str">
            <v>Операции с недвижимым имуществом, аренда и предоставление услуг потребителям</v>
          </cell>
          <cell r="B102">
            <v>3</v>
          </cell>
          <cell r="C102" t="str">
            <v>-</v>
          </cell>
          <cell r="D102" t="str">
            <v>-</v>
          </cell>
          <cell r="E102" t="str">
            <v>-</v>
          </cell>
          <cell r="F102" t="str">
            <v>-</v>
          </cell>
        </row>
        <row r="103">
          <cell r="A103" t="str">
            <v>Государственное управление</v>
          </cell>
          <cell r="B103">
            <v>9</v>
          </cell>
          <cell r="C103" t="str">
            <v>-</v>
          </cell>
          <cell r="D103" t="str">
            <v>-</v>
          </cell>
          <cell r="E103" t="str">
            <v>-</v>
          </cell>
          <cell r="F103" t="str">
            <v>-</v>
          </cell>
        </row>
        <row r="104">
          <cell r="A104" t="str">
            <v>Образование</v>
          </cell>
          <cell r="B104">
            <v>5</v>
          </cell>
          <cell r="C104" t="str">
            <v>-</v>
          </cell>
          <cell r="D104" t="str">
            <v>-</v>
          </cell>
          <cell r="E104" t="str">
            <v>-</v>
          </cell>
          <cell r="F104">
            <v>1</v>
          </cell>
        </row>
        <row r="105">
          <cell r="A105" t="str">
            <v>Здравоохранение и предоставление социальных
 услуг</v>
          </cell>
          <cell r="B105">
            <v>4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</row>
        <row r="106">
          <cell r="A106" t="str">
            <v>Предоставление коммунальных, социальных и персональных услуг</v>
          </cell>
          <cell r="B106">
            <v>2</v>
          </cell>
          <cell r="C106" t="str">
            <v>-</v>
          </cell>
          <cell r="D106" t="str">
            <v>-</v>
          </cell>
          <cell r="E106">
            <v>1</v>
          </cell>
          <cell r="F106" t="str">
            <v>-</v>
          </cell>
        </row>
        <row r="107">
          <cell r="A107" t="str">
            <v>Деятельность экстерриториальных организаций</v>
          </cell>
          <cell r="B107">
            <v>1</v>
          </cell>
          <cell r="C107" t="str">
            <v>-</v>
          </cell>
          <cell r="D107" t="str">
            <v>-</v>
          </cell>
          <cell r="E107" t="str">
            <v>-</v>
          </cell>
          <cell r="F107" t="str">
            <v>-</v>
          </cell>
        </row>
        <row r="109">
          <cell r="A109" t="str">
            <v>Женщины - всего</v>
          </cell>
          <cell r="B109">
            <v>85</v>
          </cell>
          <cell r="C109">
            <v>1</v>
          </cell>
          <cell r="D109">
            <v>1</v>
          </cell>
          <cell r="E109">
            <v>2</v>
          </cell>
          <cell r="F109">
            <v>4</v>
          </cell>
        </row>
        <row r="110">
          <cell r="A110" t="str">
            <v xml:space="preserve">      в том числе:</v>
          </cell>
        </row>
        <row r="111">
          <cell r="A111" t="str">
            <v>Сельское хозяйство, охота и лесное хозяйство</v>
          </cell>
          <cell r="B111">
            <v>21</v>
          </cell>
          <cell r="C111" t="str">
            <v>-</v>
          </cell>
          <cell r="D111">
            <v>1</v>
          </cell>
          <cell r="E111" t="str">
            <v>-</v>
          </cell>
          <cell r="F111">
            <v>1</v>
          </cell>
        </row>
        <row r="112">
          <cell r="A112" t="str">
            <v xml:space="preserve">Промышленность - всего </v>
          </cell>
          <cell r="B112">
            <v>14</v>
          </cell>
          <cell r="C112" t="str">
            <v>-</v>
          </cell>
          <cell r="D112" t="str">
            <v>-</v>
          </cell>
          <cell r="E112">
            <v>1</v>
          </cell>
          <cell r="F112" t="str">
            <v>-</v>
          </cell>
        </row>
        <row r="113">
          <cell r="A113" t="str">
            <v>в том числе:</v>
          </cell>
        </row>
        <row r="114">
          <cell r="A114" t="str">
            <v xml:space="preserve">  Горнодобывающая промышленность</v>
          </cell>
          <cell r="B114" t="str">
            <v>-</v>
          </cell>
          <cell r="C114" t="str">
            <v>-</v>
          </cell>
          <cell r="D114" t="str">
            <v>-</v>
          </cell>
          <cell r="E114" t="str">
            <v>-</v>
          </cell>
          <cell r="F114" t="str">
            <v>-</v>
          </cell>
        </row>
        <row r="115">
          <cell r="A115" t="str">
            <v xml:space="preserve">  Обрабатывающая промышленность</v>
          </cell>
          <cell r="B115">
            <v>14</v>
          </cell>
          <cell r="C115" t="str">
            <v>-</v>
          </cell>
          <cell r="D115" t="str">
            <v>-</v>
          </cell>
          <cell r="E115">
            <v>1</v>
          </cell>
          <cell r="F115" t="str">
            <v>-</v>
          </cell>
        </row>
        <row r="116">
          <cell r="A116" t="str">
            <v xml:space="preserve">  Производство и распределение электроэнергии, газа, пара и горячей воды</v>
          </cell>
          <cell r="B116" t="str">
            <v>-</v>
          </cell>
          <cell r="C116" t="str">
            <v>-</v>
          </cell>
          <cell r="D116" t="str">
            <v>-</v>
          </cell>
          <cell r="E116" t="str">
            <v>-</v>
          </cell>
          <cell r="F116" t="str">
            <v>-</v>
          </cell>
        </row>
        <row r="117">
          <cell r="A117" t="str">
            <v>Строительство</v>
          </cell>
          <cell r="B117">
            <v>1</v>
          </cell>
          <cell r="C117" t="str">
            <v>-</v>
          </cell>
          <cell r="D117" t="str">
            <v>-</v>
          </cell>
          <cell r="E117" t="str">
            <v>-</v>
          </cell>
          <cell r="F117" t="str">
            <v>-</v>
          </cell>
        </row>
        <row r="118">
          <cell r="A118" t="str">
            <v>Торговля; ремонт автомобилей, бытовых изделий и предметов личного пользования</v>
          </cell>
          <cell r="B118">
            <v>12</v>
          </cell>
          <cell r="C118">
            <v>1</v>
          </cell>
          <cell r="D118" t="str">
            <v>-</v>
          </cell>
          <cell r="E118" t="str">
            <v>-</v>
          </cell>
          <cell r="F118">
            <v>1</v>
          </cell>
        </row>
        <row r="119">
          <cell r="A119" t="str">
            <v>Предоставление услуг гостиницами и ресторанами</v>
          </cell>
          <cell r="B119">
            <v>5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</row>
        <row r="120">
          <cell r="A120" t="str">
            <v>Транспорт и связь</v>
          </cell>
          <cell r="B120">
            <v>2</v>
          </cell>
          <cell r="C120" t="str">
            <v>-</v>
          </cell>
          <cell r="D120" t="str">
            <v>-</v>
          </cell>
          <cell r="E120" t="str">
            <v>-</v>
          </cell>
          <cell r="F120" t="str">
            <v>-</v>
          </cell>
        </row>
        <row r="121">
          <cell r="A121" t="str">
            <v>Финансовая деятельность</v>
          </cell>
          <cell r="B121">
            <v>4</v>
          </cell>
          <cell r="C121" t="str">
            <v>-</v>
          </cell>
          <cell r="D121" t="str">
            <v>-</v>
          </cell>
          <cell r="E121" t="str">
            <v>-</v>
          </cell>
          <cell r="F121" t="str">
            <v>-</v>
          </cell>
        </row>
        <row r="122">
          <cell r="A122" t="str">
            <v>Операции с недвижимым имуществом, аренда и предоставление услуг потребителям</v>
          </cell>
          <cell r="B122">
            <v>1</v>
          </cell>
          <cell r="C122" t="str">
            <v>-</v>
          </cell>
          <cell r="D122" t="str">
            <v>-</v>
          </cell>
          <cell r="E122" t="str">
            <v>-</v>
          </cell>
          <cell r="F122" t="str">
            <v>-</v>
          </cell>
        </row>
        <row r="123">
          <cell r="A123" t="str">
            <v>Государственное управление</v>
          </cell>
          <cell r="B123">
            <v>4</v>
          </cell>
          <cell r="C123" t="str">
            <v>-</v>
          </cell>
          <cell r="D123" t="str">
            <v>-</v>
          </cell>
          <cell r="E123" t="str">
            <v>-</v>
          </cell>
          <cell r="F123" t="str">
            <v>-</v>
          </cell>
        </row>
        <row r="124">
          <cell r="A124" t="str">
            <v>Образование</v>
          </cell>
          <cell r="B124">
            <v>9</v>
          </cell>
          <cell r="C124" t="str">
            <v>-</v>
          </cell>
          <cell r="D124" t="str">
            <v>-</v>
          </cell>
          <cell r="E124" t="str">
            <v>-</v>
          </cell>
          <cell r="F124">
            <v>2</v>
          </cell>
        </row>
        <row r="125">
          <cell r="A125" t="str">
            <v>Здравоохранение и предоставление социальных
 услуг</v>
          </cell>
          <cell r="B125">
            <v>10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</row>
        <row r="126">
          <cell r="A126" t="str">
            <v>Предоставление коммунальных, социальных и персональных услуг</v>
          </cell>
          <cell r="B126">
            <v>2</v>
          </cell>
          <cell r="C126" t="str">
            <v>-</v>
          </cell>
          <cell r="D126" t="str">
            <v>-</v>
          </cell>
          <cell r="E126">
            <v>1</v>
          </cell>
          <cell r="F126" t="str">
            <v>-</v>
          </cell>
        </row>
        <row r="127">
          <cell r="A127" t="str">
            <v>Деятельность экстерриториальных организаций</v>
          </cell>
          <cell r="B127" t="str">
            <v>-</v>
          </cell>
          <cell r="C127" t="str">
            <v>-</v>
          </cell>
          <cell r="D127" t="str">
            <v>-</v>
          </cell>
          <cell r="E127" t="str">
            <v>-</v>
          </cell>
          <cell r="F127" t="str">
            <v>-</v>
          </cell>
        </row>
        <row r="129">
          <cell r="A129" t="str">
            <v>Сельское население</v>
          </cell>
        </row>
        <row r="130">
          <cell r="A130" t="str">
            <v>Оба пола - всего</v>
          </cell>
          <cell r="B130">
            <v>114</v>
          </cell>
          <cell r="C130" t="str">
            <v>-</v>
          </cell>
          <cell r="D130">
            <v>2</v>
          </cell>
          <cell r="E130">
            <v>2</v>
          </cell>
          <cell r="F130">
            <v>8</v>
          </cell>
        </row>
        <row r="131">
          <cell r="A131" t="str">
            <v xml:space="preserve">      в том числе:</v>
          </cell>
        </row>
        <row r="132">
          <cell r="A132" t="str">
            <v>Сельское хозяйство, охота и лесное хозяйство</v>
          </cell>
          <cell r="B132">
            <v>75</v>
          </cell>
          <cell r="C132" t="str">
            <v>-</v>
          </cell>
          <cell r="D132">
            <v>1</v>
          </cell>
          <cell r="E132">
            <v>2</v>
          </cell>
          <cell r="F132">
            <v>6</v>
          </cell>
        </row>
        <row r="133">
          <cell r="A133" t="str">
            <v xml:space="preserve">Промышленность - всего </v>
          </cell>
          <cell r="B133">
            <v>5</v>
          </cell>
          <cell r="C133" t="str">
            <v>-</v>
          </cell>
          <cell r="D133" t="str">
            <v>-</v>
          </cell>
          <cell r="E133" t="str">
            <v>-</v>
          </cell>
          <cell r="F133" t="str">
            <v>-</v>
          </cell>
        </row>
        <row r="134">
          <cell r="A134" t="str">
            <v>в том числе:</v>
          </cell>
        </row>
        <row r="135">
          <cell r="A135" t="str">
            <v xml:space="preserve">  Горнодобывающая промышленность</v>
          </cell>
          <cell r="B135">
            <v>1</v>
          </cell>
          <cell r="C135" t="str">
            <v>-</v>
          </cell>
          <cell r="D135" t="str">
            <v>-</v>
          </cell>
          <cell r="E135" t="str">
            <v>-</v>
          </cell>
          <cell r="F135" t="str">
            <v>-</v>
          </cell>
        </row>
        <row r="136">
          <cell r="A136" t="str">
            <v xml:space="preserve">  Обрабатывающая промышленность</v>
          </cell>
          <cell r="B136">
            <v>4</v>
          </cell>
          <cell r="C136" t="str">
            <v>-</v>
          </cell>
          <cell r="D136" t="str">
            <v>-</v>
          </cell>
          <cell r="E136" t="str">
            <v>-</v>
          </cell>
          <cell r="F136" t="str">
            <v>-</v>
          </cell>
        </row>
        <row r="137">
          <cell r="A137" t="str">
            <v xml:space="preserve">  Производство и распределение электроэнергии, газа, пара и горячей воды</v>
          </cell>
          <cell r="B137" t="str">
            <v>-</v>
          </cell>
          <cell r="C137" t="str">
            <v>-</v>
          </cell>
          <cell r="D137" t="str">
            <v>-</v>
          </cell>
          <cell r="E137" t="str">
            <v>-</v>
          </cell>
          <cell r="F137" t="str">
            <v>-</v>
          </cell>
        </row>
        <row r="138">
          <cell r="A138" t="str">
            <v>Строительство</v>
          </cell>
          <cell r="B138" t="str">
            <v>-</v>
          </cell>
          <cell r="C138" t="str">
            <v>-</v>
          </cell>
          <cell r="D138" t="str">
            <v>-</v>
          </cell>
          <cell r="E138" t="str">
            <v>-</v>
          </cell>
          <cell r="F138" t="str">
            <v>-</v>
          </cell>
        </row>
        <row r="139">
          <cell r="A139" t="str">
            <v>Торговля; ремонт автомобилей, бытовых изделий и предметов личного пользования</v>
          </cell>
          <cell r="B139">
            <v>7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</row>
        <row r="140">
          <cell r="A140" t="str">
            <v>Предоставление услуг гостиницами и ресторанами</v>
          </cell>
          <cell r="B140">
            <v>1</v>
          </cell>
          <cell r="C140" t="str">
            <v>-</v>
          </cell>
          <cell r="D140" t="str">
            <v>-</v>
          </cell>
          <cell r="E140" t="str">
            <v>-</v>
          </cell>
          <cell r="F140" t="str">
            <v>-</v>
          </cell>
        </row>
        <row r="141">
          <cell r="A141" t="str">
            <v>Транспорт и связь</v>
          </cell>
          <cell r="B141">
            <v>5</v>
          </cell>
          <cell r="C141" t="str">
            <v>-</v>
          </cell>
          <cell r="D141" t="str">
            <v>-</v>
          </cell>
          <cell r="E141" t="str">
            <v>-</v>
          </cell>
          <cell r="F141">
            <v>1</v>
          </cell>
        </row>
        <row r="142">
          <cell r="A142" t="str">
            <v>Финансовая деятельность</v>
          </cell>
          <cell r="B142">
            <v>1</v>
          </cell>
          <cell r="C142" t="str">
            <v>-</v>
          </cell>
          <cell r="D142" t="str">
            <v>-</v>
          </cell>
          <cell r="E142" t="str">
            <v>-</v>
          </cell>
          <cell r="F142" t="str">
            <v>-</v>
          </cell>
        </row>
        <row r="143">
          <cell r="A143" t="str">
            <v>Операции с недвижимым имуществом, аренда и предоставление услуг потребителям</v>
          </cell>
          <cell r="B143">
            <v>3</v>
          </cell>
          <cell r="C143" t="str">
            <v>-</v>
          </cell>
          <cell r="D143" t="str">
            <v>-</v>
          </cell>
          <cell r="E143" t="str">
            <v>-</v>
          </cell>
          <cell r="F143" t="str">
            <v>-</v>
          </cell>
        </row>
        <row r="144">
          <cell r="A144" t="str">
            <v>Государственное управление</v>
          </cell>
          <cell r="B144">
            <v>9</v>
          </cell>
          <cell r="C144" t="str">
            <v>-</v>
          </cell>
          <cell r="D144" t="str">
            <v>-</v>
          </cell>
          <cell r="E144" t="str">
            <v>-</v>
          </cell>
          <cell r="F144" t="str">
            <v>-</v>
          </cell>
        </row>
        <row r="145">
          <cell r="A145" t="str">
            <v>Образование</v>
          </cell>
          <cell r="B145">
            <v>4</v>
          </cell>
          <cell r="C145" t="str">
            <v>-</v>
          </cell>
          <cell r="D145" t="str">
            <v>-</v>
          </cell>
          <cell r="E145" t="str">
            <v>-</v>
          </cell>
          <cell r="F145">
            <v>1</v>
          </cell>
        </row>
        <row r="146">
          <cell r="A146" t="str">
            <v>Здравоохранение и предоставление социальных 
услуг</v>
          </cell>
          <cell r="B146">
            <v>3</v>
          </cell>
          <cell r="C146" t="str">
            <v>-</v>
          </cell>
          <cell r="D146" t="str">
            <v>-</v>
          </cell>
          <cell r="E146" t="str">
            <v>-</v>
          </cell>
          <cell r="F146" t="str">
            <v>-</v>
          </cell>
        </row>
        <row r="147">
          <cell r="A147" t="str">
            <v>Предоставление коммунальных, социальных и персональных услуг</v>
          </cell>
          <cell r="B147">
            <v>1</v>
          </cell>
          <cell r="C147" t="str">
            <v>-</v>
          </cell>
          <cell r="D147">
            <v>1</v>
          </cell>
          <cell r="E147" t="str">
            <v>-</v>
          </cell>
          <cell r="F147" t="str">
            <v>-</v>
          </cell>
        </row>
        <row r="148">
          <cell r="A148" t="str">
            <v>Деятельность экстерриториальных организаций</v>
          </cell>
          <cell r="B148" t="str">
            <v>-</v>
          </cell>
          <cell r="C148" t="str">
            <v>-</v>
          </cell>
          <cell r="D148" t="str">
            <v>-</v>
          </cell>
          <cell r="E148" t="str">
            <v>-</v>
          </cell>
          <cell r="F148" t="str">
            <v>-</v>
          </cell>
        </row>
        <row r="150">
          <cell r="A150" t="str">
            <v>Мужчины - всего</v>
          </cell>
          <cell r="B150">
            <v>76</v>
          </cell>
          <cell r="C150" t="str">
            <v>-</v>
          </cell>
          <cell r="D150" t="str">
            <v>-</v>
          </cell>
          <cell r="E150">
            <v>1</v>
          </cell>
          <cell r="F150">
            <v>4</v>
          </cell>
        </row>
        <row r="151">
          <cell r="A151" t="str">
            <v xml:space="preserve">      в том числе:</v>
          </cell>
        </row>
        <row r="152">
          <cell r="A152" t="str">
            <v>Сельское хозяйство, охота и лесное хозяйство</v>
          </cell>
          <cell r="B152">
            <v>53</v>
          </cell>
          <cell r="C152" t="str">
            <v>-</v>
          </cell>
          <cell r="D152" t="str">
            <v>-</v>
          </cell>
          <cell r="E152">
            <v>1</v>
          </cell>
          <cell r="F152">
            <v>3</v>
          </cell>
        </row>
        <row r="153">
          <cell r="A153" t="str">
            <v xml:space="preserve">Промышленность - всего </v>
          </cell>
          <cell r="B153">
            <v>3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</row>
        <row r="154">
          <cell r="A154" t="str">
            <v>в том числе:</v>
          </cell>
        </row>
        <row r="155">
          <cell r="A155" t="str">
            <v xml:space="preserve">  Горнодобывающая промышленность</v>
          </cell>
          <cell r="B155">
            <v>1</v>
          </cell>
          <cell r="C155" t="str">
            <v>-</v>
          </cell>
          <cell r="D155" t="str">
            <v>-</v>
          </cell>
          <cell r="E155" t="str">
            <v>-</v>
          </cell>
          <cell r="F155" t="str">
            <v>-</v>
          </cell>
        </row>
        <row r="156">
          <cell r="A156" t="str">
            <v xml:space="preserve">  Обрабатывающая промышленность</v>
          </cell>
          <cell r="B156">
            <v>2</v>
          </cell>
          <cell r="C156" t="str">
            <v>-</v>
          </cell>
          <cell r="D156" t="str">
            <v>-</v>
          </cell>
          <cell r="E156" t="str">
            <v>-</v>
          </cell>
          <cell r="F156" t="str">
            <v>-</v>
          </cell>
        </row>
        <row r="157">
          <cell r="A157" t="str">
            <v xml:space="preserve">  Производство и распределение электроэнергии, газа, пара и горячей воды</v>
          </cell>
          <cell r="B157" t="str">
            <v>-</v>
          </cell>
          <cell r="C157" t="str">
            <v>-</v>
          </cell>
          <cell r="D157" t="str">
            <v>-</v>
          </cell>
          <cell r="E157" t="str">
            <v>-</v>
          </cell>
          <cell r="F157" t="str">
            <v>-</v>
          </cell>
        </row>
        <row r="158">
          <cell r="A158" t="str">
            <v>Строительство</v>
          </cell>
          <cell r="B158" t="str">
            <v>-</v>
          </cell>
          <cell r="C158" t="str">
            <v>-</v>
          </cell>
          <cell r="D158" t="str">
            <v>-</v>
          </cell>
          <cell r="E158" t="str">
            <v>-</v>
          </cell>
          <cell r="F158" t="str">
            <v>-</v>
          </cell>
        </row>
        <row r="159">
          <cell r="A159" t="str">
            <v>Торговля; ремонт автомобилей, бытовых изделий и предметов личного пользования</v>
          </cell>
          <cell r="B159">
            <v>4</v>
          </cell>
          <cell r="C159" t="str">
            <v>-</v>
          </cell>
          <cell r="D159" t="str">
            <v>-</v>
          </cell>
          <cell r="E159" t="str">
            <v>-</v>
          </cell>
          <cell r="F159" t="str">
            <v>-</v>
          </cell>
        </row>
        <row r="160">
          <cell r="A160" t="str">
            <v>Предоставление услуг гостиницами и ресторанами</v>
          </cell>
          <cell r="B160" t="str">
            <v>-</v>
          </cell>
          <cell r="C160" t="str">
            <v>-</v>
          </cell>
          <cell r="D160" t="str">
            <v>-</v>
          </cell>
          <cell r="E160" t="str">
            <v>-</v>
          </cell>
          <cell r="F160" t="str">
            <v>-</v>
          </cell>
        </row>
        <row r="161">
          <cell r="A161" t="str">
            <v>Транспорт и связь</v>
          </cell>
          <cell r="B161">
            <v>5</v>
          </cell>
          <cell r="C161" t="str">
            <v>-</v>
          </cell>
          <cell r="D161" t="str">
            <v>-</v>
          </cell>
          <cell r="E161" t="str">
            <v>-</v>
          </cell>
          <cell r="F161">
            <v>1</v>
          </cell>
        </row>
        <row r="162">
          <cell r="A162" t="str">
            <v>Финансовая деятельность</v>
          </cell>
          <cell r="B162">
            <v>1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</row>
        <row r="163">
          <cell r="A163" t="str">
            <v>Операции с недвижимым имуществом, аренда и предоставление услуг потребителям</v>
          </cell>
          <cell r="B163">
            <v>2</v>
          </cell>
          <cell r="C163" t="str">
            <v>-</v>
          </cell>
          <cell r="D163" t="str">
            <v>-</v>
          </cell>
          <cell r="E163" t="str">
            <v>-</v>
          </cell>
          <cell r="F163" t="str">
            <v>-</v>
          </cell>
        </row>
        <row r="164">
          <cell r="A164" t="str">
            <v>Государственное управление</v>
          </cell>
          <cell r="B164">
            <v>6</v>
          </cell>
          <cell r="C164" t="str">
            <v>-</v>
          </cell>
          <cell r="D164" t="str">
            <v>-</v>
          </cell>
          <cell r="E164" t="str">
            <v>-</v>
          </cell>
          <cell r="F164" t="str">
            <v>-</v>
          </cell>
        </row>
        <row r="165">
          <cell r="A165" t="str">
            <v>Образование</v>
          </cell>
          <cell r="B165">
            <v>2</v>
          </cell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</row>
        <row r="166">
          <cell r="A166" t="str">
            <v>Здравоохранение и предоставление социальных
 услуг</v>
          </cell>
          <cell r="B166" t="str">
            <v>-</v>
          </cell>
          <cell r="C166" t="str">
            <v>-</v>
          </cell>
          <cell r="D166" t="str">
            <v>-</v>
          </cell>
          <cell r="E166" t="str">
            <v>-</v>
          </cell>
          <cell r="F166" t="str">
            <v>-</v>
          </cell>
        </row>
        <row r="167">
          <cell r="A167" t="str">
            <v>Предоставление коммунальных, социальных и персональных услуг</v>
          </cell>
          <cell r="B167" t="str">
            <v>-</v>
          </cell>
          <cell r="C167" t="str">
            <v>-</v>
          </cell>
          <cell r="D167" t="str">
            <v>-</v>
          </cell>
          <cell r="E167" t="str">
            <v>-</v>
          </cell>
          <cell r="F167" t="str">
            <v>-</v>
          </cell>
        </row>
        <row r="168">
          <cell r="A168" t="str">
            <v>Деятельность экстерриториальных организаций</v>
          </cell>
          <cell r="B168" t="str">
            <v>-</v>
          </cell>
          <cell r="C168" t="str">
            <v>-</v>
          </cell>
          <cell r="D168" t="str">
            <v>-</v>
          </cell>
          <cell r="E168" t="str">
            <v>-</v>
          </cell>
          <cell r="F168" t="str">
            <v>-</v>
          </cell>
        </row>
        <row r="170">
          <cell r="A170" t="str">
            <v>Женщины - всего</v>
          </cell>
          <cell r="B170">
            <v>38</v>
          </cell>
          <cell r="C170" t="str">
            <v>-</v>
          </cell>
          <cell r="D170">
            <v>2</v>
          </cell>
          <cell r="E170">
            <v>1</v>
          </cell>
          <cell r="F170">
            <v>4</v>
          </cell>
        </row>
        <row r="171">
          <cell r="A171" t="str">
            <v xml:space="preserve">      в том числе:</v>
          </cell>
        </row>
        <row r="172">
          <cell r="A172" t="str">
            <v>Сельское хозяйство, охота и лесное хозяйство</v>
          </cell>
          <cell r="B172">
            <v>22</v>
          </cell>
          <cell r="C172" t="str">
            <v>-</v>
          </cell>
          <cell r="D172">
            <v>1</v>
          </cell>
          <cell r="E172">
            <v>1</v>
          </cell>
          <cell r="F172">
            <v>3</v>
          </cell>
        </row>
        <row r="173">
          <cell r="A173" t="str">
            <v xml:space="preserve">Промышленность - всего </v>
          </cell>
          <cell r="B173">
            <v>2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</row>
        <row r="174">
          <cell r="A174" t="str">
            <v>в том числе:</v>
          </cell>
        </row>
        <row r="175">
          <cell r="A175" t="str">
            <v xml:space="preserve">  Горнодобывающая промышленность</v>
          </cell>
          <cell r="B175" t="str">
            <v>-</v>
          </cell>
          <cell r="C175" t="str">
            <v>-</v>
          </cell>
          <cell r="D175" t="str">
            <v>-</v>
          </cell>
          <cell r="E175" t="str">
            <v>-</v>
          </cell>
          <cell r="F175" t="str">
            <v>-</v>
          </cell>
        </row>
        <row r="176">
          <cell r="A176" t="str">
            <v xml:space="preserve">  Обрабатывающая промышленность</v>
          </cell>
          <cell r="B176">
            <v>2</v>
          </cell>
          <cell r="C176" t="str">
            <v>-</v>
          </cell>
          <cell r="D176" t="str">
            <v>-</v>
          </cell>
          <cell r="E176" t="str">
            <v>-</v>
          </cell>
          <cell r="F176" t="str">
            <v>-</v>
          </cell>
        </row>
        <row r="177">
          <cell r="A177" t="str">
            <v xml:space="preserve">  Производство и распределение электроэнергии, газа, пара и горячей воды</v>
          </cell>
          <cell r="B177" t="str">
            <v>-</v>
          </cell>
          <cell r="C177" t="str">
            <v>-</v>
          </cell>
          <cell r="D177" t="str">
            <v>-</v>
          </cell>
          <cell r="E177" t="str">
            <v>-</v>
          </cell>
          <cell r="F177" t="str">
            <v>-</v>
          </cell>
        </row>
        <row r="178">
          <cell r="A178" t="str">
            <v>Строительство</v>
          </cell>
          <cell r="B178" t="str">
            <v>-</v>
          </cell>
          <cell r="C178" t="str">
            <v>-</v>
          </cell>
          <cell r="D178" t="str">
            <v>-</v>
          </cell>
          <cell r="E178" t="str">
            <v>-</v>
          </cell>
          <cell r="F178" t="str">
            <v>-</v>
          </cell>
        </row>
        <row r="179">
          <cell r="A179" t="str">
            <v>Торговля; ремонт автомобилей, бытовых изделий и предметов личного пользования</v>
          </cell>
          <cell r="B179">
            <v>3</v>
          </cell>
          <cell r="C179" t="str">
            <v>-</v>
          </cell>
          <cell r="D179" t="str">
            <v>-</v>
          </cell>
          <cell r="E179" t="str">
            <v>-</v>
          </cell>
          <cell r="F179" t="str">
            <v>-</v>
          </cell>
        </row>
        <row r="180">
          <cell r="A180" t="str">
            <v>Предоставление услуг гостиницами и ресторанами</v>
          </cell>
          <cell r="B180">
            <v>1</v>
          </cell>
          <cell r="C180" t="str">
            <v>-</v>
          </cell>
          <cell r="D180" t="str">
            <v>-</v>
          </cell>
          <cell r="E180" t="str">
            <v>-</v>
          </cell>
          <cell r="F180" t="str">
            <v>-</v>
          </cell>
        </row>
        <row r="181">
          <cell r="A181" t="str">
            <v>Транспорт и связь</v>
          </cell>
          <cell r="B181" t="str">
            <v>-</v>
          </cell>
          <cell r="C181" t="str">
            <v>-</v>
          </cell>
          <cell r="D181" t="str">
            <v>-</v>
          </cell>
          <cell r="E181" t="str">
            <v>-</v>
          </cell>
          <cell r="F181" t="str">
            <v>-</v>
          </cell>
        </row>
        <row r="182">
          <cell r="A182" t="str">
            <v>Финансовая деятельность</v>
          </cell>
          <cell r="B182" t="str">
            <v>-</v>
          </cell>
          <cell r="C182" t="str">
            <v>-</v>
          </cell>
          <cell r="D182" t="str">
            <v>-</v>
          </cell>
          <cell r="E182" t="str">
            <v>-</v>
          </cell>
          <cell r="F182" t="str">
            <v>-</v>
          </cell>
        </row>
        <row r="183">
          <cell r="A183" t="str">
            <v>Операции с недвижимым имуществом, аренда и предоставление услуг потребителям</v>
          </cell>
          <cell r="B183">
            <v>1</v>
          </cell>
          <cell r="C183" t="str">
            <v>-</v>
          </cell>
          <cell r="D183" t="str">
            <v>-</v>
          </cell>
          <cell r="E183" t="str">
            <v>-</v>
          </cell>
          <cell r="F183" t="str">
            <v>-</v>
          </cell>
        </row>
        <row r="184">
          <cell r="A184" t="str">
            <v>Государственное управление</v>
          </cell>
          <cell r="B184">
            <v>3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</row>
        <row r="185">
          <cell r="A185" t="str">
            <v>Образование</v>
          </cell>
          <cell r="B185">
            <v>2</v>
          </cell>
          <cell r="C185" t="str">
            <v>-</v>
          </cell>
          <cell r="D185" t="str">
            <v>-</v>
          </cell>
          <cell r="E185" t="str">
            <v>-</v>
          </cell>
          <cell r="F185">
            <v>1</v>
          </cell>
        </row>
        <row r="186">
          <cell r="A186" t="str">
            <v>Здравоохранение и предоставление социальных 
услуг</v>
          </cell>
          <cell r="B186">
            <v>3</v>
          </cell>
          <cell r="C186" t="str">
            <v>-</v>
          </cell>
          <cell r="D186" t="str">
            <v>-</v>
          </cell>
          <cell r="E186" t="str">
            <v>-</v>
          </cell>
          <cell r="F186" t="str">
            <v>-</v>
          </cell>
        </row>
        <row r="187">
          <cell r="A187" t="str">
            <v>Предоставление коммунальных, социальных и персональных услуг</v>
          </cell>
          <cell r="B187">
            <v>1</v>
          </cell>
          <cell r="C187" t="str">
            <v>-</v>
          </cell>
          <cell r="D187">
            <v>1</v>
          </cell>
          <cell r="E187" t="str">
            <v>-</v>
          </cell>
          <cell r="F187" t="str">
            <v>-</v>
          </cell>
        </row>
        <row r="188">
          <cell r="A188" t="str">
            <v>Деятельность экстерриториальных организаций</v>
          </cell>
          <cell r="B188" t="str">
            <v>-</v>
          </cell>
          <cell r="C188" t="str">
            <v>-</v>
          </cell>
          <cell r="D188" t="str">
            <v>-</v>
          </cell>
          <cell r="E188" t="str">
            <v>-</v>
          </cell>
          <cell r="F188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1 (2)"/>
    </sheetNames>
    <sheetDataSet>
      <sheetData sheetId="0">
        <row r="92">
          <cell r="A92" t="str">
            <v>в трудоспособном возрасте</v>
          </cell>
          <cell r="B92">
            <v>97</v>
          </cell>
          <cell r="C92" t="str">
            <v>-</v>
          </cell>
          <cell r="D92" t="str">
            <v>-</v>
          </cell>
          <cell r="E92">
            <v>2</v>
          </cell>
          <cell r="F92">
            <v>1</v>
          </cell>
        </row>
        <row r="94">
          <cell r="A94" t="str">
            <v>Женщины - всего</v>
          </cell>
          <cell r="B94">
            <v>85</v>
          </cell>
          <cell r="C94">
            <v>1</v>
          </cell>
          <cell r="D94">
            <v>1</v>
          </cell>
          <cell r="E94">
            <v>2</v>
          </cell>
          <cell r="F94">
            <v>4</v>
          </cell>
        </row>
        <row r="95">
          <cell r="A95" t="str">
            <v xml:space="preserve">   в том числе в возрасте:</v>
          </cell>
        </row>
        <row r="96">
          <cell r="A96" t="str">
            <v xml:space="preserve"> 15 лет</v>
          </cell>
          <cell r="B96" t="str">
            <v>-</v>
          </cell>
          <cell r="C96" t="str">
            <v>-</v>
          </cell>
          <cell r="D96" t="str">
            <v>-</v>
          </cell>
          <cell r="E96" t="str">
            <v>-</v>
          </cell>
          <cell r="F96" t="str">
            <v>-</v>
          </cell>
        </row>
        <row r="97">
          <cell r="A97" t="str">
            <v xml:space="preserve"> 16-19 лет</v>
          </cell>
          <cell r="B97">
            <v>1</v>
          </cell>
          <cell r="C97" t="str">
            <v>-</v>
          </cell>
          <cell r="D97" t="str">
            <v>-</v>
          </cell>
          <cell r="E97" t="str">
            <v>-</v>
          </cell>
          <cell r="F97" t="str">
            <v>-</v>
          </cell>
        </row>
        <row r="98">
          <cell r="A98" t="str">
            <v xml:space="preserve"> 20-24 лет</v>
          </cell>
          <cell r="B98">
            <v>9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</row>
        <row r="99">
          <cell r="A99" t="str">
            <v xml:space="preserve"> 25-29 лет</v>
          </cell>
          <cell r="B99">
            <v>7</v>
          </cell>
          <cell r="C99" t="str">
            <v>-</v>
          </cell>
          <cell r="D99" t="str">
            <v>-</v>
          </cell>
          <cell r="E99">
            <v>1</v>
          </cell>
          <cell r="F99" t="str">
            <v>-</v>
          </cell>
        </row>
        <row r="100">
          <cell r="A100" t="str">
            <v xml:space="preserve"> 30-34 лет</v>
          </cell>
          <cell r="B100">
            <v>11</v>
          </cell>
          <cell r="C100">
            <v>1</v>
          </cell>
          <cell r="D100" t="str">
            <v>-</v>
          </cell>
          <cell r="E100" t="str">
            <v>-</v>
          </cell>
          <cell r="F100">
            <v>1</v>
          </cell>
        </row>
        <row r="101">
          <cell r="A101" t="str">
            <v xml:space="preserve"> 35-39 лет</v>
          </cell>
          <cell r="B101">
            <v>9</v>
          </cell>
          <cell r="C101" t="str">
            <v>-</v>
          </cell>
          <cell r="D101" t="str">
            <v>-</v>
          </cell>
          <cell r="E101" t="str">
            <v>-</v>
          </cell>
          <cell r="F101" t="str">
            <v>-</v>
          </cell>
        </row>
        <row r="102">
          <cell r="A102" t="str">
            <v xml:space="preserve"> 40-44 лет</v>
          </cell>
          <cell r="B102">
            <v>17</v>
          </cell>
          <cell r="C102" t="str">
            <v>-</v>
          </cell>
          <cell r="D102" t="str">
            <v>-</v>
          </cell>
          <cell r="E102" t="str">
            <v>-</v>
          </cell>
          <cell r="F102">
            <v>1</v>
          </cell>
        </row>
        <row r="103">
          <cell r="A103" t="str">
            <v xml:space="preserve"> 45-49 лет</v>
          </cell>
          <cell r="B103">
            <v>18</v>
          </cell>
          <cell r="C103" t="str">
            <v>-</v>
          </cell>
          <cell r="D103" t="str">
            <v>-</v>
          </cell>
          <cell r="E103">
            <v>1</v>
          </cell>
          <cell r="F103">
            <v>1</v>
          </cell>
        </row>
        <row r="104">
          <cell r="A104" t="str">
            <v xml:space="preserve"> 50-54 лет</v>
          </cell>
          <cell r="B104">
            <v>9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</row>
        <row r="105">
          <cell r="A105" t="str">
            <v xml:space="preserve"> 55-59 лет</v>
          </cell>
          <cell r="B105">
            <v>1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</row>
        <row r="106">
          <cell r="A106" t="str">
            <v xml:space="preserve"> 60-64 лет</v>
          </cell>
          <cell r="B106" t="str">
            <v>-</v>
          </cell>
          <cell r="C106" t="str">
            <v>-</v>
          </cell>
          <cell r="D106" t="str">
            <v>-</v>
          </cell>
          <cell r="E106" t="str">
            <v>-</v>
          </cell>
          <cell r="F106" t="str">
            <v>-</v>
          </cell>
        </row>
        <row r="107">
          <cell r="A107" t="str">
            <v xml:space="preserve"> 65-69 лет</v>
          </cell>
          <cell r="B107">
            <v>2</v>
          </cell>
          <cell r="C107" t="str">
            <v>-</v>
          </cell>
          <cell r="D107">
            <v>1</v>
          </cell>
          <cell r="E107" t="str">
            <v>-</v>
          </cell>
          <cell r="F107" t="str">
            <v>-</v>
          </cell>
        </row>
        <row r="108">
          <cell r="A108" t="str">
            <v xml:space="preserve"> 70 лет и старше</v>
          </cell>
          <cell r="B108">
            <v>1</v>
          </cell>
          <cell r="C108" t="str">
            <v>-</v>
          </cell>
          <cell r="D108" t="str">
            <v>-</v>
          </cell>
          <cell r="E108" t="str">
            <v>-</v>
          </cell>
          <cell r="F108">
            <v>1</v>
          </cell>
        </row>
        <row r="109">
          <cell r="A109" t="str">
            <v>в трудоспособном возрасте</v>
          </cell>
          <cell r="B109">
            <v>81</v>
          </cell>
          <cell r="C109">
            <v>1</v>
          </cell>
          <cell r="D109" t="str">
            <v>-</v>
          </cell>
          <cell r="E109">
            <v>2</v>
          </cell>
          <cell r="F109">
            <v>3</v>
          </cell>
        </row>
        <row r="111">
          <cell r="A111" t="str">
            <v>Сельское население</v>
          </cell>
        </row>
        <row r="112">
          <cell r="A112" t="str">
            <v>Оба пола - всего</v>
          </cell>
          <cell r="B112">
            <v>114</v>
          </cell>
          <cell r="C112" t="str">
            <v>-</v>
          </cell>
          <cell r="D112">
            <v>2</v>
          </cell>
          <cell r="E112">
            <v>2</v>
          </cell>
          <cell r="F112">
            <v>8</v>
          </cell>
        </row>
        <row r="113">
          <cell r="A113" t="str">
            <v xml:space="preserve">   в том числе в возрасте:</v>
          </cell>
        </row>
        <row r="114">
          <cell r="A114" t="str">
            <v xml:space="preserve"> 15 лет</v>
          </cell>
          <cell r="B114" t="str">
            <v>-</v>
          </cell>
          <cell r="C114" t="str">
            <v>-</v>
          </cell>
          <cell r="D114" t="str">
            <v>-</v>
          </cell>
          <cell r="E114" t="str">
            <v>-</v>
          </cell>
          <cell r="F114" t="str">
            <v>-</v>
          </cell>
        </row>
        <row r="115">
          <cell r="A115" t="str">
            <v xml:space="preserve"> 16-19 лет</v>
          </cell>
          <cell r="B115">
            <v>7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</row>
        <row r="116">
          <cell r="A116" t="str">
            <v xml:space="preserve"> 20-24 лет</v>
          </cell>
          <cell r="B116">
            <v>16</v>
          </cell>
          <cell r="C116" t="str">
            <v>-</v>
          </cell>
          <cell r="D116" t="str">
            <v>-</v>
          </cell>
          <cell r="E116" t="str">
            <v>-</v>
          </cell>
          <cell r="F116">
            <v>2</v>
          </cell>
        </row>
        <row r="117">
          <cell r="A117" t="str">
            <v xml:space="preserve"> 25-29 лет</v>
          </cell>
          <cell r="B117">
            <v>15</v>
          </cell>
          <cell r="C117" t="str">
            <v>-</v>
          </cell>
          <cell r="D117">
            <v>1</v>
          </cell>
          <cell r="E117" t="str">
            <v>-</v>
          </cell>
          <cell r="F117">
            <v>3</v>
          </cell>
        </row>
        <row r="118">
          <cell r="A118" t="str">
            <v xml:space="preserve"> 30-34 лет</v>
          </cell>
          <cell r="B118">
            <v>15</v>
          </cell>
          <cell r="C118" t="str">
            <v>-</v>
          </cell>
          <cell r="D118" t="str">
            <v>-</v>
          </cell>
          <cell r="E118" t="str">
            <v>-</v>
          </cell>
          <cell r="F118" t="str">
            <v>-</v>
          </cell>
        </row>
        <row r="119">
          <cell r="A119" t="str">
            <v xml:space="preserve"> 35-39 лет</v>
          </cell>
          <cell r="B119">
            <v>12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</row>
        <row r="120">
          <cell r="A120" t="str">
            <v xml:space="preserve"> 40-44 лет</v>
          </cell>
          <cell r="B120">
            <v>20</v>
          </cell>
          <cell r="C120" t="str">
            <v>-</v>
          </cell>
          <cell r="D120" t="str">
            <v>-</v>
          </cell>
          <cell r="E120">
            <v>1</v>
          </cell>
          <cell r="F120">
            <v>2</v>
          </cell>
        </row>
        <row r="121">
          <cell r="A121" t="str">
            <v xml:space="preserve"> 45-49 лет</v>
          </cell>
          <cell r="B121">
            <v>15</v>
          </cell>
          <cell r="C121" t="str">
            <v>-</v>
          </cell>
          <cell r="D121" t="str">
            <v>-</v>
          </cell>
          <cell r="E121">
            <v>1</v>
          </cell>
          <cell r="F121" t="str">
            <v>-</v>
          </cell>
        </row>
        <row r="122">
          <cell r="A122" t="str">
            <v xml:space="preserve"> 50-54 лет</v>
          </cell>
          <cell r="B122">
            <v>11</v>
          </cell>
          <cell r="C122" t="str">
            <v>-</v>
          </cell>
          <cell r="D122">
            <v>1</v>
          </cell>
          <cell r="E122" t="str">
            <v>-</v>
          </cell>
          <cell r="F122" t="str">
            <v>-</v>
          </cell>
        </row>
        <row r="123">
          <cell r="A123" t="str">
            <v xml:space="preserve"> 55-59 лет</v>
          </cell>
          <cell r="B123">
            <v>3</v>
          </cell>
          <cell r="C123" t="str">
            <v>-</v>
          </cell>
          <cell r="D123" t="str">
            <v>-</v>
          </cell>
          <cell r="E123" t="str">
            <v>-</v>
          </cell>
          <cell r="F123">
            <v>1</v>
          </cell>
        </row>
        <row r="124">
          <cell r="A124" t="str">
            <v xml:space="preserve"> 60-64 лет</v>
          </cell>
          <cell r="B124" t="str">
            <v>-</v>
          </cell>
          <cell r="C124" t="str">
            <v>-</v>
          </cell>
          <cell r="D124" t="str">
            <v>-</v>
          </cell>
          <cell r="E124" t="str">
            <v>-</v>
          </cell>
          <cell r="F124" t="str">
            <v>-</v>
          </cell>
        </row>
        <row r="125">
          <cell r="A125" t="str">
            <v xml:space="preserve"> 65-69 лет</v>
          </cell>
          <cell r="B125" t="str">
            <v>-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</row>
        <row r="126">
          <cell r="A126" t="str">
            <v xml:space="preserve"> 70 лет и старше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</row>
        <row r="127">
          <cell r="A127" t="str">
            <v>в трудоспособном возрасте</v>
          </cell>
          <cell r="B127">
            <v>113</v>
          </cell>
          <cell r="C127" t="str">
            <v>-</v>
          </cell>
          <cell r="D127">
            <v>2</v>
          </cell>
          <cell r="E127">
            <v>2</v>
          </cell>
          <cell r="F127">
            <v>7</v>
          </cell>
        </row>
        <row r="129">
          <cell r="A129" t="str">
            <v>Мужчины - всего</v>
          </cell>
          <cell r="B129">
            <v>76</v>
          </cell>
          <cell r="C129" t="str">
            <v>-</v>
          </cell>
          <cell r="D129" t="str">
            <v>-</v>
          </cell>
          <cell r="E129">
            <v>1</v>
          </cell>
          <cell r="F129">
            <v>4</v>
          </cell>
        </row>
        <row r="130">
          <cell r="A130" t="str">
            <v xml:space="preserve">   в том числе в возрасте:</v>
          </cell>
        </row>
        <row r="131">
          <cell r="A131" t="str">
            <v xml:space="preserve"> 15 лет</v>
          </cell>
          <cell r="B131" t="str">
            <v>-</v>
          </cell>
          <cell r="C131" t="str">
            <v>-</v>
          </cell>
          <cell r="D131" t="str">
            <v>-</v>
          </cell>
          <cell r="E131" t="str">
            <v>-</v>
          </cell>
          <cell r="F131" t="str">
            <v>-</v>
          </cell>
        </row>
        <row r="132">
          <cell r="A132" t="str">
            <v xml:space="preserve"> 16-19 лет</v>
          </cell>
          <cell r="B132">
            <v>6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</row>
        <row r="133">
          <cell r="A133" t="str">
            <v xml:space="preserve"> 20-24 лет</v>
          </cell>
          <cell r="B133">
            <v>15</v>
          </cell>
          <cell r="C133" t="str">
            <v>-</v>
          </cell>
          <cell r="D133" t="str">
            <v>-</v>
          </cell>
          <cell r="E133" t="str">
            <v>-</v>
          </cell>
          <cell r="F133">
            <v>2</v>
          </cell>
        </row>
        <row r="134">
          <cell r="A134" t="str">
            <v xml:space="preserve"> 25-29 лет</v>
          </cell>
          <cell r="B134">
            <v>8</v>
          </cell>
          <cell r="C134" t="str">
            <v>-</v>
          </cell>
          <cell r="D134" t="str">
            <v>-</v>
          </cell>
          <cell r="E134" t="str">
            <v>-</v>
          </cell>
          <cell r="F134">
            <v>1</v>
          </cell>
        </row>
        <row r="135">
          <cell r="A135" t="str">
            <v xml:space="preserve"> 30-34 лет</v>
          </cell>
          <cell r="B135">
            <v>11</v>
          </cell>
          <cell r="C135" t="str">
            <v>-</v>
          </cell>
          <cell r="D135" t="str">
            <v>-</v>
          </cell>
          <cell r="E135" t="str">
            <v>-</v>
          </cell>
          <cell r="F135" t="str">
            <v>-</v>
          </cell>
        </row>
        <row r="136">
          <cell r="A136" t="str">
            <v xml:space="preserve"> 35-39 лет</v>
          </cell>
          <cell r="B136">
            <v>7</v>
          </cell>
          <cell r="C136" t="str">
            <v>-</v>
          </cell>
          <cell r="D136" t="str">
            <v>-</v>
          </cell>
          <cell r="E136" t="str">
            <v>-</v>
          </cell>
          <cell r="F136" t="str">
            <v>-</v>
          </cell>
        </row>
        <row r="137">
          <cell r="A137" t="str">
            <v xml:space="preserve"> 40-44 лет</v>
          </cell>
          <cell r="B137">
            <v>13</v>
          </cell>
          <cell r="C137" t="str">
            <v>-</v>
          </cell>
          <cell r="D137" t="str">
            <v>-</v>
          </cell>
          <cell r="E137">
            <v>1</v>
          </cell>
          <cell r="F137">
            <v>1</v>
          </cell>
        </row>
        <row r="138">
          <cell r="A138" t="str">
            <v xml:space="preserve"> 45-49 лет</v>
          </cell>
          <cell r="B138">
            <v>8</v>
          </cell>
          <cell r="C138" t="str">
            <v>-</v>
          </cell>
          <cell r="D138" t="str">
            <v>-</v>
          </cell>
          <cell r="E138" t="str">
            <v>-</v>
          </cell>
          <cell r="F138" t="str">
            <v>-</v>
          </cell>
        </row>
        <row r="139">
          <cell r="A139" t="str">
            <v xml:space="preserve"> 50-54 лет</v>
          </cell>
          <cell r="B139">
            <v>6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</row>
        <row r="140">
          <cell r="A140" t="str">
            <v xml:space="preserve"> 55-59 лет</v>
          </cell>
          <cell r="B140">
            <v>2</v>
          </cell>
          <cell r="C140" t="str">
            <v>-</v>
          </cell>
          <cell r="D140" t="str">
            <v>-</v>
          </cell>
          <cell r="E140" t="str">
            <v>-</v>
          </cell>
          <cell r="F140" t="str">
            <v>-</v>
          </cell>
        </row>
        <row r="141">
          <cell r="A141" t="str">
            <v xml:space="preserve"> 60-64 лет</v>
          </cell>
          <cell r="B141" t="str">
            <v>-</v>
          </cell>
          <cell r="C141" t="str">
            <v>-</v>
          </cell>
          <cell r="D141" t="str">
            <v>-</v>
          </cell>
          <cell r="E141" t="str">
            <v>-</v>
          </cell>
          <cell r="F141" t="str">
            <v>-</v>
          </cell>
        </row>
        <row r="142">
          <cell r="A142" t="str">
            <v xml:space="preserve"> 65-69 лет</v>
          </cell>
          <cell r="B142" t="str">
            <v>-</v>
          </cell>
          <cell r="C142" t="str">
            <v>-</v>
          </cell>
          <cell r="D142" t="str">
            <v>-</v>
          </cell>
          <cell r="E142" t="str">
            <v>-</v>
          </cell>
          <cell r="F142" t="str">
            <v>-</v>
          </cell>
        </row>
        <row r="143">
          <cell r="A143" t="str">
            <v xml:space="preserve"> 70 лет и старше</v>
          </cell>
          <cell r="B143" t="str">
            <v>-</v>
          </cell>
          <cell r="C143" t="str">
            <v>-</v>
          </cell>
          <cell r="D143" t="str">
            <v>-</v>
          </cell>
          <cell r="E143" t="str">
            <v>-</v>
          </cell>
          <cell r="F143" t="str">
            <v>-</v>
          </cell>
        </row>
        <row r="144">
          <cell r="A144" t="str">
            <v>в трудоспособном возрасте</v>
          </cell>
          <cell r="B144">
            <v>76</v>
          </cell>
          <cell r="C144" t="str">
            <v>-</v>
          </cell>
          <cell r="D144" t="str">
            <v>-</v>
          </cell>
          <cell r="E144">
            <v>1</v>
          </cell>
          <cell r="F144">
            <v>4</v>
          </cell>
        </row>
        <row r="146">
          <cell r="A146" t="str">
            <v>Женщины - всего</v>
          </cell>
          <cell r="B146">
            <v>38</v>
          </cell>
          <cell r="C146" t="str">
            <v>-</v>
          </cell>
          <cell r="D146">
            <v>2</v>
          </cell>
          <cell r="E146">
            <v>1</v>
          </cell>
          <cell r="F146">
            <v>4</v>
          </cell>
        </row>
        <row r="147">
          <cell r="A147" t="str">
            <v xml:space="preserve">   в том числе в возрасте:</v>
          </cell>
        </row>
        <row r="148">
          <cell r="A148" t="str">
            <v xml:space="preserve"> 15 лет</v>
          </cell>
          <cell r="B148" t="str">
            <v>-</v>
          </cell>
          <cell r="C148" t="str">
            <v>-</v>
          </cell>
          <cell r="D148" t="str">
            <v>-</v>
          </cell>
          <cell r="E148" t="str">
            <v>-</v>
          </cell>
          <cell r="F148" t="str">
            <v>-</v>
          </cell>
        </row>
        <row r="149">
          <cell r="A149" t="str">
            <v xml:space="preserve"> 16-19 лет</v>
          </cell>
          <cell r="B149">
            <v>1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</row>
        <row r="150">
          <cell r="A150" t="str">
            <v xml:space="preserve"> 20-24 лет</v>
          </cell>
          <cell r="B150">
            <v>1</v>
          </cell>
          <cell r="C150" t="str">
            <v>-</v>
          </cell>
          <cell r="D150" t="str">
            <v>-</v>
          </cell>
          <cell r="E150" t="str">
            <v>-</v>
          </cell>
          <cell r="F150" t="str">
            <v>-</v>
          </cell>
        </row>
        <row r="151">
          <cell r="A151" t="str">
            <v xml:space="preserve"> 25-29 лет</v>
          </cell>
          <cell r="B151">
            <v>7</v>
          </cell>
          <cell r="C151" t="str">
            <v>-</v>
          </cell>
          <cell r="D151">
            <v>1</v>
          </cell>
          <cell r="E151" t="str">
            <v>-</v>
          </cell>
          <cell r="F151">
            <v>2</v>
          </cell>
        </row>
        <row r="152">
          <cell r="A152" t="str">
            <v xml:space="preserve"> 30-34 лет</v>
          </cell>
          <cell r="B152">
            <v>4</v>
          </cell>
          <cell r="C152" t="str">
            <v>-</v>
          </cell>
          <cell r="D152" t="str">
            <v>-</v>
          </cell>
          <cell r="E152" t="str">
            <v>-</v>
          </cell>
          <cell r="F152" t="str">
            <v>-</v>
          </cell>
        </row>
        <row r="153">
          <cell r="A153" t="str">
            <v xml:space="preserve"> 35-39 лет</v>
          </cell>
          <cell r="B153">
            <v>5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</row>
        <row r="154">
          <cell r="A154" t="str">
            <v xml:space="preserve"> 40-44 лет</v>
          </cell>
          <cell r="B154">
            <v>7</v>
          </cell>
          <cell r="C154" t="str">
            <v>-</v>
          </cell>
          <cell r="D154" t="str">
            <v>-</v>
          </cell>
          <cell r="E154" t="str">
            <v>-</v>
          </cell>
          <cell r="F154">
            <v>1</v>
          </cell>
        </row>
        <row r="155">
          <cell r="A155" t="str">
            <v xml:space="preserve"> 45-49 лет</v>
          </cell>
          <cell r="B155">
            <v>7</v>
          </cell>
          <cell r="C155" t="str">
            <v>-</v>
          </cell>
          <cell r="D155" t="str">
            <v>-</v>
          </cell>
          <cell r="E155">
            <v>1</v>
          </cell>
          <cell r="F155" t="str">
            <v>-</v>
          </cell>
        </row>
        <row r="156">
          <cell r="A156" t="str">
            <v xml:space="preserve"> 50-54 лет</v>
          </cell>
          <cell r="B156">
            <v>5</v>
          </cell>
          <cell r="C156" t="str">
            <v>-</v>
          </cell>
          <cell r="D156">
            <v>1</v>
          </cell>
          <cell r="E156" t="str">
            <v>-</v>
          </cell>
          <cell r="F156" t="str">
            <v>-</v>
          </cell>
        </row>
        <row r="157">
          <cell r="A157" t="str">
            <v xml:space="preserve"> 55-59 лет</v>
          </cell>
          <cell r="B157">
            <v>1</v>
          </cell>
          <cell r="C157" t="str">
            <v>-</v>
          </cell>
          <cell r="D157" t="str">
            <v>-</v>
          </cell>
          <cell r="E157" t="str">
            <v>-</v>
          </cell>
          <cell r="F157">
            <v>1</v>
          </cell>
        </row>
        <row r="158">
          <cell r="A158" t="str">
            <v xml:space="preserve"> 60-64 лет</v>
          </cell>
          <cell r="B158" t="str">
            <v>-</v>
          </cell>
          <cell r="C158" t="str">
            <v>-</v>
          </cell>
          <cell r="D158" t="str">
            <v>-</v>
          </cell>
          <cell r="E158" t="str">
            <v>-</v>
          </cell>
          <cell r="F158" t="str">
            <v>-</v>
          </cell>
        </row>
        <row r="159">
          <cell r="A159" t="str">
            <v xml:space="preserve"> 65-69 лет</v>
          </cell>
          <cell r="B159" t="str">
            <v>-</v>
          </cell>
          <cell r="C159" t="str">
            <v>-</v>
          </cell>
          <cell r="D159" t="str">
            <v>-</v>
          </cell>
          <cell r="E159" t="str">
            <v>-</v>
          </cell>
          <cell r="F159" t="str">
            <v>-</v>
          </cell>
        </row>
        <row r="160">
          <cell r="A160" t="str">
            <v xml:space="preserve"> 70 лет и старше</v>
          </cell>
          <cell r="B160" t="str">
            <v>-</v>
          </cell>
          <cell r="C160" t="str">
            <v>-</v>
          </cell>
          <cell r="D160" t="str">
            <v>-</v>
          </cell>
          <cell r="E160" t="str">
            <v>-</v>
          </cell>
          <cell r="F160" t="str">
            <v>-</v>
          </cell>
        </row>
        <row r="161">
          <cell r="A161" t="str">
            <v>в трудоспособном возрасте</v>
          </cell>
          <cell r="B161">
            <v>37</v>
          </cell>
          <cell r="C161" t="str">
            <v>-</v>
          </cell>
          <cell r="D161">
            <v>2</v>
          </cell>
          <cell r="E161">
            <v>1</v>
          </cell>
          <cell r="F161">
            <v>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."/>
      <sheetName val="1.3."/>
      <sheetName val="1.4."/>
      <sheetName val="1.5."/>
      <sheetName val="1.6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."/>
      <sheetName val="1.3."/>
      <sheetName val="1.4."/>
      <sheetName val="1.5."/>
      <sheetName val="1.6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1 (2)"/>
      <sheetName val="1.2."/>
      <sheetName val="1.3."/>
      <sheetName val="1.4."/>
      <sheetName val="1.5."/>
      <sheetName val="1.6"/>
      <sheetName val="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1 (2)"/>
      <sheetName val="1.2."/>
      <sheetName val="1.3."/>
      <sheetName val="1.4."/>
      <sheetName val="1.5."/>
      <sheetName val="1.6"/>
      <sheetName val="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8"/>
      <sheetName val="3.8(2)"/>
    </sheetNames>
    <sheetDataSet>
      <sheetData sheetId="0">
        <row r="7">
          <cell r="A7" t="str">
            <v>Всего</v>
          </cell>
          <cell r="B7">
            <v>17</v>
          </cell>
          <cell r="C7">
            <v>10</v>
          </cell>
          <cell r="D7">
            <v>7</v>
          </cell>
          <cell r="E7">
            <v>6</v>
          </cell>
          <cell r="F7">
            <v>3</v>
          </cell>
          <cell r="G7">
            <v>3</v>
          </cell>
          <cell r="H7">
            <v>11</v>
          </cell>
          <cell r="I7">
            <v>7</v>
          </cell>
          <cell r="J7">
            <v>4</v>
          </cell>
        </row>
        <row r="8">
          <cell r="A8" t="str">
            <v xml:space="preserve">   в том числе по причинам:</v>
          </cell>
        </row>
        <row r="9">
          <cell r="A9" t="str">
            <v xml:space="preserve"> Болезнь или травма, уход за больными</v>
          </cell>
          <cell r="B9">
            <v>1</v>
          </cell>
          <cell r="C9" t="str">
            <v>-</v>
          </cell>
          <cell r="D9">
            <v>1</v>
          </cell>
          <cell r="E9">
            <v>1</v>
          </cell>
          <cell r="F9" t="str">
            <v>-</v>
          </cell>
          <cell r="G9">
            <v>1</v>
          </cell>
          <cell r="H9" t="str">
            <v>-</v>
          </cell>
          <cell r="I9" t="str">
            <v>-</v>
          </cell>
          <cell r="J9" t="str">
            <v>-</v>
          </cell>
        </row>
        <row r="10">
          <cell r="A10" t="str">
            <v xml:space="preserve"> Очередной отпуск, выходные дни или отгулы</v>
          </cell>
          <cell r="B10">
            <v>3</v>
          </cell>
          <cell r="C10">
            <v>2</v>
          </cell>
          <cell r="D10">
            <v>1</v>
          </cell>
          <cell r="E10">
            <v>2</v>
          </cell>
          <cell r="F10">
            <v>2</v>
          </cell>
          <cell r="G10" t="str">
            <v>-</v>
          </cell>
          <cell r="H10">
            <v>1</v>
          </cell>
          <cell r="I10" t="str">
            <v>-</v>
          </cell>
          <cell r="J10">
            <v>1</v>
          </cell>
        </row>
        <row r="11">
          <cell r="A11" t="str">
            <v xml:space="preserve"> Неоплачиваемый отпуск по собственному желанию</v>
          </cell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</row>
        <row r="12">
          <cell r="A12" t="str">
            <v xml:space="preserve"> Отпуск по беременности, родам</v>
          </cell>
          <cell r="B12">
            <v>2</v>
          </cell>
          <cell r="C12" t="str">
            <v>-</v>
          </cell>
          <cell r="D12">
            <v>2</v>
          </cell>
          <cell r="E12" t="str">
            <v>-</v>
          </cell>
          <cell r="F12" t="str">
            <v>-</v>
          </cell>
          <cell r="G12" t="str">
            <v>-</v>
          </cell>
          <cell r="H12">
            <v>2</v>
          </cell>
          <cell r="I12" t="str">
            <v>-</v>
          </cell>
          <cell r="J12">
            <v>2</v>
          </cell>
        </row>
        <row r="13">
          <cell r="A13" t="str">
            <v xml:space="preserve"> Отпуск по уходу за ребенком 1,5 лет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</row>
        <row r="14">
          <cell r="A14" t="str">
            <v xml:space="preserve"> Отпуск по уходу за ребенком от 1,5 до 3 лет</v>
          </cell>
          <cell r="B14">
            <v>1</v>
          </cell>
          <cell r="C14" t="str">
            <v>-</v>
          </cell>
          <cell r="D14">
            <v>1</v>
          </cell>
          <cell r="E14" t="str">
            <v>-</v>
          </cell>
          <cell r="F14" t="str">
            <v>-</v>
          </cell>
          <cell r="G14" t="str">
            <v>-</v>
          </cell>
          <cell r="H14">
            <v>1</v>
          </cell>
          <cell r="I14" t="str">
            <v>-</v>
          </cell>
          <cell r="J14">
            <v>1</v>
          </cell>
        </row>
        <row r="15">
          <cell r="A15" t="str">
            <v xml:space="preserve"> Отпуск без сохранения содержания по инициативе администрации</v>
          </cell>
          <cell r="B15">
            <v>4</v>
          </cell>
          <cell r="C15">
            <v>3</v>
          </cell>
          <cell r="D15">
            <v>1</v>
          </cell>
          <cell r="E15">
            <v>2</v>
          </cell>
          <cell r="F15">
            <v>1</v>
          </cell>
          <cell r="G15">
            <v>1</v>
          </cell>
          <cell r="H15">
            <v>2</v>
          </cell>
          <cell r="I15">
            <v>2</v>
          </cell>
          <cell r="J15" t="str">
            <v>-</v>
          </cell>
        </row>
        <row r="16">
          <cell r="A16" t="str">
            <v xml:space="preserve"> Отпуск с сохранением содержания по инициативе администрации</v>
          </cell>
          <cell r="B16" t="str">
            <v>-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</row>
        <row r="17">
          <cell r="A17" t="str">
            <v xml:space="preserve"> Перевод на неполную рабочую неделю по инициативе администрации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</row>
        <row r="18">
          <cell r="A18" t="str">
            <v xml:space="preserve"> Отсутствие клиентов, заказов</v>
          </cell>
          <cell r="B18" t="str">
            <v>-</v>
          </cell>
          <cell r="C18" t="str">
            <v>-</v>
          </cell>
          <cell r="D18" t="str">
            <v>-</v>
          </cell>
          <cell r="E18" t="str">
            <v>-</v>
          </cell>
          <cell r="F18" t="str">
            <v>-</v>
          </cell>
          <cell r="G18" t="str">
            <v>-</v>
          </cell>
          <cell r="H18" t="str">
            <v>-</v>
          </cell>
          <cell r="I18" t="str">
            <v>-</v>
          </cell>
          <cell r="J18" t="str">
            <v>-</v>
          </cell>
        </row>
        <row r="19">
          <cell r="A19" t="str">
            <v xml:space="preserve"> Сезонная работа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</row>
        <row r="20">
          <cell r="A20" t="str">
            <v xml:space="preserve"> Режим работы</v>
          </cell>
          <cell r="B20" t="str">
            <v>-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</row>
        <row r="21">
          <cell r="A21" t="str">
            <v xml:space="preserve"> Приступил к работе во время обследуемой недели после периода незанятости</v>
          </cell>
          <cell r="B21" t="str">
            <v>-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</row>
        <row r="22">
          <cell r="A22" t="str">
            <v xml:space="preserve"> Сменил работу во время обследуемой недели</v>
          </cell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</row>
        <row r="23">
          <cell r="A23" t="str">
            <v xml:space="preserve"> Оставил работу во время обследуемой недели, пока не нашел другую работу</v>
          </cell>
          <cell r="B23" t="str">
            <v>-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</row>
        <row r="24">
          <cell r="A24" t="str">
            <v xml:space="preserve"> Другие причины (указать)</v>
          </cell>
          <cell r="B24">
            <v>6</v>
          </cell>
          <cell r="C24">
            <v>5</v>
          </cell>
          <cell r="D24">
            <v>1</v>
          </cell>
          <cell r="E24">
            <v>1</v>
          </cell>
          <cell r="F24" t="str">
            <v>-</v>
          </cell>
          <cell r="G24">
            <v>1</v>
          </cell>
          <cell r="H24">
            <v>5</v>
          </cell>
          <cell r="I24">
            <v>5</v>
          </cell>
          <cell r="J24" t="str">
            <v>-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1 (2)"/>
    </sheetNames>
    <sheetDataSet>
      <sheetData sheetId="0">
        <row r="92">
          <cell r="A92" t="str">
            <v>в трудоспособном возрасте</v>
          </cell>
          <cell r="B92">
            <v>97</v>
          </cell>
          <cell r="C92" t="str">
            <v>-</v>
          </cell>
          <cell r="D92" t="str">
            <v>-</v>
          </cell>
          <cell r="E92">
            <v>2</v>
          </cell>
          <cell r="F92">
            <v>1</v>
          </cell>
        </row>
        <row r="94">
          <cell r="A94" t="str">
            <v>Женщины - всего</v>
          </cell>
          <cell r="B94">
            <v>85</v>
          </cell>
          <cell r="C94">
            <v>1</v>
          </cell>
          <cell r="D94">
            <v>1</v>
          </cell>
          <cell r="E94">
            <v>2</v>
          </cell>
          <cell r="F94">
            <v>4</v>
          </cell>
        </row>
        <row r="95">
          <cell r="A95" t="str">
            <v xml:space="preserve">   в том числе в возрасте:</v>
          </cell>
        </row>
        <row r="96">
          <cell r="A96" t="str">
            <v xml:space="preserve"> 15 лет</v>
          </cell>
          <cell r="B96" t="str">
            <v>-</v>
          </cell>
          <cell r="C96" t="str">
            <v>-</v>
          </cell>
          <cell r="D96" t="str">
            <v>-</v>
          </cell>
          <cell r="E96" t="str">
            <v>-</v>
          </cell>
          <cell r="F96" t="str">
            <v>-</v>
          </cell>
        </row>
        <row r="97">
          <cell r="A97" t="str">
            <v xml:space="preserve"> 16-19 лет</v>
          </cell>
          <cell r="B97">
            <v>1</v>
          </cell>
          <cell r="C97" t="str">
            <v>-</v>
          </cell>
          <cell r="D97" t="str">
            <v>-</v>
          </cell>
          <cell r="E97" t="str">
            <v>-</v>
          </cell>
          <cell r="F97" t="str">
            <v>-</v>
          </cell>
        </row>
        <row r="98">
          <cell r="A98" t="str">
            <v xml:space="preserve"> 20-24 лет</v>
          </cell>
          <cell r="B98">
            <v>9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</row>
        <row r="99">
          <cell r="A99" t="str">
            <v xml:space="preserve"> 25-29 лет</v>
          </cell>
          <cell r="B99">
            <v>7</v>
          </cell>
          <cell r="C99" t="str">
            <v>-</v>
          </cell>
          <cell r="D99" t="str">
            <v>-</v>
          </cell>
          <cell r="E99">
            <v>1</v>
          </cell>
          <cell r="F99" t="str">
            <v>-</v>
          </cell>
        </row>
        <row r="100">
          <cell r="A100" t="str">
            <v xml:space="preserve"> 30-34 лет</v>
          </cell>
          <cell r="B100">
            <v>11</v>
          </cell>
          <cell r="C100">
            <v>1</v>
          </cell>
          <cell r="D100" t="str">
            <v>-</v>
          </cell>
          <cell r="E100" t="str">
            <v>-</v>
          </cell>
          <cell r="F100">
            <v>1</v>
          </cell>
        </row>
        <row r="101">
          <cell r="A101" t="str">
            <v xml:space="preserve"> 35-39 лет</v>
          </cell>
          <cell r="B101">
            <v>9</v>
          </cell>
          <cell r="C101" t="str">
            <v>-</v>
          </cell>
          <cell r="D101" t="str">
            <v>-</v>
          </cell>
          <cell r="E101" t="str">
            <v>-</v>
          </cell>
          <cell r="F101" t="str">
            <v>-</v>
          </cell>
        </row>
        <row r="102">
          <cell r="A102" t="str">
            <v xml:space="preserve"> 40-44 лет</v>
          </cell>
          <cell r="B102">
            <v>17</v>
          </cell>
          <cell r="C102" t="str">
            <v>-</v>
          </cell>
          <cell r="D102" t="str">
            <v>-</v>
          </cell>
          <cell r="E102" t="str">
            <v>-</v>
          </cell>
          <cell r="F102">
            <v>1</v>
          </cell>
        </row>
        <row r="103">
          <cell r="A103" t="str">
            <v xml:space="preserve"> 45-49 лет</v>
          </cell>
          <cell r="B103">
            <v>18</v>
          </cell>
          <cell r="C103" t="str">
            <v>-</v>
          </cell>
          <cell r="D103" t="str">
            <v>-</v>
          </cell>
          <cell r="E103">
            <v>1</v>
          </cell>
          <cell r="F103">
            <v>1</v>
          </cell>
        </row>
        <row r="104">
          <cell r="A104" t="str">
            <v xml:space="preserve"> 50-54 лет</v>
          </cell>
          <cell r="B104">
            <v>9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</row>
        <row r="105">
          <cell r="A105" t="str">
            <v xml:space="preserve"> 55-59 лет</v>
          </cell>
          <cell r="B105">
            <v>1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</row>
        <row r="106">
          <cell r="A106" t="str">
            <v xml:space="preserve"> 60-64 лет</v>
          </cell>
          <cell r="B106" t="str">
            <v>-</v>
          </cell>
          <cell r="C106" t="str">
            <v>-</v>
          </cell>
          <cell r="D106" t="str">
            <v>-</v>
          </cell>
          <cell r="E106" t="str">
            <v>-</v>
          </cell>
          <cell r="F106" t="str">
            <v>-</v>
          </cell>
        </row>
        <row r="107">
          <cell r="A107" t="str">
            <v xml:space="preserve"> 65-69 лет</v>
          </cell>
          <cell r="B107">
            <v>2</v>
          </cell>
          <cell r="C107" t="str">
            <v>-</v>
          </cell>
          <cell r="D107">
            <v>1</v>
          </cell>
          <cell r="E107" t="str">
            <v>-</v>
          </cell>
          <cell r="F107" t="str">
            <v>-</v>
          </cell>
        </row>
        <row r="108">
          <cell r="A108" t="str">
            <v xml:space="preserve"> 70 лет и старше</v>
          </cell>
          <cell r="B108">
            <v>1</v>
          </cell>
          <cell r="C108" t="str">
            <v>-</v>
          </cell>
          <cell r="D108" t="str">
            <v>-</v>
          </cell>
          <cell r="E108" t="str">
            <v>-</v>
          </cell>
          <cell r="F108">
            <v>1</v>
          </cell>
        </row>
        <row r="109">
          <cell r="A109" t="str">
            <v>в трудоспособном возрасте</v>
          </cell>
          <cell r="B109">
            <v>81</v>
          </cell>
          <cell r="C109">
            <v>1</v>
          </cell>
          <cell r="D109" t="str">
            <v>-</v>
          </cell>
          <cell r="E109">
            <v>2</v>
          </cell>
          <cell r="F109">
            <v>3</v>
          </cell>
        </row>
        <row r="111">
          <cell r="A111" t="str">
            <v>Сельское население</v>
          </cell>
        </row>
        <row r="112">
          <cell r="A112" t="str">
            <v>Оба пола - всего</v>
          </cell>
          <cell r="B112">
            <v>114</v>
          </cell>
          <cell r="C112" t="str">
            <v>-</v>
          </cell>
          <cell r="D112">
            <v>2</v>
          </cell>
          <cell r="E112">
            <v>2</v>
          </cell>
          <cell r="F112">
            <v>8</v>
          </cell>
        </row>
        <row r="113">
          <cell r="A113" t="str">
            <v xml:space="preserve">   в том числе в возрасте:</v>
          </cell>
        </row>
        <row r="114">
          <cell r="A114" t="str">
            <v xml:space="preserve"> 15 лет</v>
          </cell>
          <cell r="B114" t="str">
            <v>-</v>
          </cell>
          <cell r="C114" t="str">
            <v>-</v>
          </cell>
          <cell r="D114" t="str">
            <v>-</v>
          </cell>
          <cell r="E114" t="str">
            <v>-</v>
          </cell>
          <cell r="F114" t="str">
            <v>-</v>
          </cell>
        </row>
        <row r="115">
          <cell r="A115" t="str">
            <v xml:space="preserve"> 16-19 лет</v>
          </cell>
          <cell r="B115">
            <v>7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</row>
        <row r="116">
          <cell r="A116" t="str">
            <v xml:space="preserve"> 20-24 лет</v>
          </cell>
          <cell r="B116">
            <v>16</v>
          </cell>
          <cell r="C116" t="str">
            <v>-</v>
          </cell>
          <cell r="D116" t="str">
            <v>-</v>
          </cell>
          <cell r="E116" t="str">
            <v>-</v>
          </cell>
          <cell r="F116">
            <v>2</v>
          </cell>
        </row>
        <row r="117">
          <cell r="A117" t="str">
            <v xml:space="preserve"> 25-29 лет</v>
          </cell>
          <cell r="B117">
            <v>15</v>
          </cell>
          <cell r="C117" t="str">
            <v>-</v>
          </cell>
          <cell r="D117">
            <v>1</v>
          </cell>
          <cell r="E117" t="str">
            <v>-</v>
          </cell>
          <cell r="F117">
            <v>3</v>
          </cell>
        </row>
        <row r="118">
          <cell r="A118" t="str">
            <v xml:space="preserve"> 30-34 лет</v>
          </cell>
          <cell r="B118">
            <v>15</v>
          </cell>
          <cell r="C118" t="str">
            <v>-</v>
          </cell>
          <cell r="D118" t="str">
            <v>-</v>
          </cell>
          <cell r="E118" t="str">
            <v>-</v>
          </cell>
          <cell r="F118" t="str">
            <v>-</v>
          </cell>
        </row>
        <row r="119">
          <cell r="A119" t="str">
            <v xml:space="preserve"> 35-39 лет</v>
          </cell>
          <cell r="B119">
            <v>12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</row>
        <row r="120">
          <cell r="A120" t="str">
            <v xml:space="preserve"> 40-44 лет</v>
          </cell>
          <cell r="B120">
            <v>20</v>
          </cell>
          <cell r="C120" t="str">
            <v>-</v>
          </cell>
          <cell r="D120" t="str">
            <v>-</v>
          </cell>
          <cell r="E120">
            <v>1</v>
          </cell>
          <cell r="F120">
            <v>2</v>
          </cell>
        </row>
        <row r="121">
          <cell r="A121" t="str">
            <v xml:space="preserve"> 45-49 лет</v>
          </cell>
          <cell r="B121">
            <v>15</v>
          </cell>
          <cell r="C121" t="str">
            <v>-</v>
          </cell>
          <cell r="D121" t="str">
            <v>-</v>
          </cell>
          <cell r="E121">
            <v>1</v>
          </cell>
          <cell r="F121" t="str">
            <v>-</v>
          </cell>
        </row>
        <row r="122">
          <cell r="A122" t="str">
            <v xml:space="preserve"> 50-54 лет</v>
          </cell>
          <cell r="B122">
            <v>11</v>
          </cell>
          <cell r="C122" t="str">
            <v>-</v>
          </cell>
          <cell r="D122">
            <v>1</v>
          </cell>
          <cell r="E122" t="str">
            <v>-</v>
          </cell>
          <cell r="F122" t="str">
            <v>-</v>
          </cell>
        </row>
        <row r="123">
          <cell r="A123" t="str">
            <v xml:space="preserve"> 55-59 лет</v>
          </cell>
          <cell r="B123">
            <v>3</v>
          </cell>
          <cell r="C123" t="str">
            <v>-</v>
          </cell>
          <cell r="D123" t="str">
            <v>-</v>
          </cell>
          <cell r="E123" t="str">
            <v>-</v>
          </cell>
          <cell r="F123">
            <v>1</v>
          </cell>
        </row>
        <row r="124">
          <cell r="A124" t="str">
            <v xml:space="preserve"> 60-64 лет</v>
          </cell>
          <cell r="B124" t="str">
            <v>-</v>
          </cell>
          <cell r="C124" t="str">
            <v>-</v>
          </cell>
          <cell r="D124" t="str">
            <v>-</v>
          </cell>
          <cell r="E124" t="str">
            <v>-</v>
          </cell>
          <cell r="F124" t="str">
            <v>-</v>
          </cell>
        </row>
        <row r="125">
          <cell r="A125" t="str">
            <v xml:space="preserve"> 65-69 лет</v>
          </cell>
          <cell r="B125" t="str">
            <v>-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</row>
        <row r="126">
          <cell r="A126" t="str">
            <v xml:space="preserve"> 70 лет и старше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</row>
        <row r="127">
          <cell r="A127" t="str">
            <v>в трудоспособном возрасте</v>
          </cell>
          <cell r="B127">
            <v>113</v>
          </cell>
          <cell r="C127" t="str">
            <v>-</v>
          </cell>
          <cell r="D127">
            <v>2</v>
          </cell>
          <cell r="E127">
            <v>2</v>
          </cell>
          <cell r="F127">
            <v>7</v>
          </cell>
        </row>
        <row r="129">
          <cell r="A129" t="str">
            <v>Мужчины - всего</v>
          </cell>
          <cell r="B129">
            <v>76</v>
          </cell>
          <cell r="C129" t="str">
            <v>-</v>
          </cell>
          <cell r="D129" t="str">
            <v>-</v>
          </cell>
          <cell r="E129">
            <v>1</v>
          </cell>
          <cell r="F129">
            <v>4</v>
          </cell>
        </row>
        <row r="130">
          <cell r="A130" t="str">
            <v xml:space="preserve">   в том числе в возрасте:</v>
          </cell>
        </row>
        <row r="131">
          <cell r="A131" t="str">
            <v xml:space="preserve"> 15 лет</v>
          </cell>
          <cell r="B131" t="str">
            <v>-</v>
          </cell>
          <cell r="C131" t="str">
            <v>-</v>
          </cell>
          <cell r="D131" t="str">
            <v>-</v>
          </cell>
          <cell r="E131" t="str">
            <v>-</v>
          </cell>
          <cell r="F131" t="str">
            <v>-</v>
          </cell>
        </row>
        <row r="132">
          <cell r="A132" t="str">
            <v xml:space="preserve"> 16-19 лет</v>
          </cell>
          <cell r="B132">
            <v>6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</row>
        <row r="133">
          <cell r="A133" t="str">
            <v xml:space="preserve"> 20-24 лет</v>
          </cell>
          <cell r="B133">
            <v>15</v>
          </cell>
          <cell r="C133" t="str">
            <v>-</v>
          </cell>
          <cell r="D133" t="str">
            <v>-</v>
          </cell>
          <cell r="E133" t="str">
            <v>-</v>
          </cell>
          <cell r="F133">
            <v>2</v>
          </cell>
        </row>
        <row r="134">
          <cell r="A134" t="str">
            <v xml:space="preserve"> 25-29 лет</v>
          </cell>
          <cell r="B134">
            <v>8</v>
          </cell>
          <cell r="C134" t="str">
            <v>-</v>
          </cell>
          <cell r="D134" t="str">
            <v>-</v>
          </cell>
          <cell r="E134" t="str">
            <v>-</v>
          </cell>
          <cell r="F134">
            <v>1</v>
          </cell>
        </row>
        <row r="135">
          <cell r="A135" t="str">
            <v xml:space="preserve"> 30-34 лет</v>
          </cell>
          <cell r="B135">
            <v>11</v>
          </cell>
          <cell r="C135" t="str">
            <v>-</v>
          </cell>
          <cell r="D135" t="str">
            <v>-</v>
          </cell>
          <cell r="E135" t="str">
            <v>-</v>
          </cell>
          <cell r="F135" t="str">
            <v>-</v>
          </cell>
        </row>
        <row r="136">
          <cell r="A136" t="str">
            <v xml:space="preserve"> 35-39 лет</v>
          </cell>
          <cell r="B136">
            <v>7</v>
          </cell>
          <cell r="C136" t="str">
            <v>-</v>
          </cell>
          <cell r="D136" t="str">
            <v>-</v>
          </cell>
          <cell r="E136" t="str">
            <v>-</v>
          </cell>
          <cell r="F136" t="str">
            <v>-</v>
          </cell>
        </row>
        <row r="137">
          <cell r="A137" t="str">
            <v xml:space="preserve"> 40-44 лет</v>
          </cell>
          <cell r="B137">
            <v>13</v>
          </cell>
          <cell r="C137" t="str">
            <v>-</v>
          </cell>
          <cell r="D137" t="str">
            <v>-</v>
          </cell>
          <cell r="E137">
            <v>1</v>
          </cell>
          <cell r="F137">
            <v>1</v>
          </cell>
        </row>
        <row r="138">
          <cell r="A138" t="str">
            <v xml:space="preserve"> 45-49 лет</v>
          </cell>
          <cell r="B138">
            <v>8</v>
          </cell>
          <cell r="C138" t="str">
            <v>-</v>
          </cell>
          <cell r="D138" t="str">
            <v>-</v>
          </cell>
          <cell r="E138" t="str">
            <v>-</v>
          </cell>
          <cell r="F138" t="str">
            <v>-</v>
          </cell>
        </row>
        <row r="139">
          <cell r="A139" t="str">
            <v xml:space="preserve"> 50-54 лет</v>
          </cell>
          <cell r="B139">
            <v>6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</row>
        <row r="140">
          <cell r="A140" t="str">
            <v xml:space="preserve"> 55-59 лет</v>
          </cell>
          <cell r="B140">
            <v>2</v>
          </cell>
          <cell r="C140" t="str">
            <v>-</v>
          </cell>
          <cell r="D140" t="str">
            <v>-</v>
          </cell>
          <cell r="E140" t="str">
            <v>-</v>
          </cell>
          <cell r="F140" t="str">
            <v>-</v>
          </cell>
        </row>
        <row r="141">
          <cell r="A141" t="str">
            <v xml:space="preserve"> 60-64 лет</v>
          </cell>
          <cell r="B141" t="str">
            <v>-</v>
          </cell>
          <cell r="C141" t="str">
            <v>-</v>
          </cell>
          <cell r="D141" t="str">
            <v>-</v>
          </cell>
          <cell r="E141" t="str">
            <v>-</v>
          </cell>
          <cell r="F141" t="str">
            <v>-</v>
          </cell>
        </row>
        <row r="142">
          <cell r="A142" t="str">
            <v xml:space="preserve"> 65-69 лет</v>
          </cell>
          <cell r="B142" t="str">
            <v>-</v>
          </cell>
          <cell r="C142" t="str">
            <v>-</v>
          </cell>
          <cell r="D142" t="str">
            <v>-</v>
          </cell>
          <cell r="E142" t="str">
            <v>-</v>
          </cell>
          <cell r="F142" t="str">
            <v>-</v>
          </cell>
        </row>
        <row r="143">
          <cell r="A143" t="str">
            <v xml:space="preserve"> 70 лет и старше</v>
          </cell>
          <cell r="B143" t="str">
            <v>-</v>
          </cell>
          <cell r="C143" t="str">
            <v>-</v>
          </cell>
          <cell r="D143" t="str">
            <v>-</v>
          </cell>
          <cell r="E143" t="str">
            <v>-</v>
          </cell>
          <cell r="F143" t="str">
            <v>-</v>
          </cell>
        </row>
        <row r="144">
          <cell r="A144" t="str">
            <v>в трудоспособном возрасте</v>
          </cell>
          <cell r="B144">
            <v>76</v>
          </cell>
          <cell r="C144" t="str">
            <v>-</v>
          </cell>
          <cell r="D144" t="str">
            <v>-</v>
          </cell>
          <cell r="E144">
            <v>1</v>
          </cell>
          <cell r="F144">
            <v>4</v>
          </cell>
        </row>
        <row r="146">
          <cell r="A146" t="str">
            <v>Женщины - всего</v>
          </cell>
          <cell r="B146">
            <v>38</v>
          </cell>
          <cell r="C146" t="str">
            <v>-</v>
          </cell>
          <cell r="D146">
            <v>2</v>
          </cell>
          <cell r="E146">
            <v>1</v>
          </cell>
          <cell r="F146">
            <v>4</v>
          </cell>
        </row>
        <row r="147">
          <cell r="A147" t="str">
            <v xml:space="preserve">   в том числе в возрасте:</v>
          </cell>
        </row>
        <row r="148">
          <cell r="A148" t="str">
            <v xml:space="preserve"> 15 лет</v>
          </cell>
          <cell r="B148" t="str">
            <v>-</v>
          </cell>
          <cell r="C148" t="str">
            <v>-</v>
          </cell>
          <cell r="D148" t="str">
            <v>-</v>
          </cell>
          <cell r="E148" t="str">
            <v>-</v>
          </cell>
          <cell r="F148" t="str">
            <v>-</v>
          </cell>
        </row>
        <row r="149">
          <cell r="A149" t="str">
            <v xml:space="preserve"> 16-19 лет</v>
          </cell>
          <cell r="B149">
            <v>1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</row>
        <row r="150">
          <cell r="A150" t="str">
            <v xml:space="preserve"> 20-24 лет</v>
          </cell>
          <cell r="B150">
            <v>1</v>
          </cell>
          <cell r="C150" t="str">
            <v>-</v>
          </cell>
          <cell r="D150" t="str">
            <v>-</v>
          </cell>
          <cell r="E150" t="str">
            <v>-</v>
          </cell>
          <cell r="F150" t="str">
            <v>-</v>
          </cell>
        </row>
        <row r="151">
          <cell r="A151" t="str">
            <v xml:space="preserve"> 25-29 лет</v>
          </cell>
          <cell r="B151">
            <v>7</v>
          </cell>
          <cell r="C151" t="str">
            <v>-</v>
          </cell>
          <cell r="D151">
            <v>1</v>
          </cell>
          <cell r="E151" t="str">
            <v>-</v>
          </cell>
          <cell r="F151">
            <v>2</v>
          </cell>
        </row>
        <row r="152">
          <cell r="A152" t="str">
            <v xml:space="preserve"> 30-34 лет</v>
          </cell>
          <cell r="B152">
            <v>4</v>
          </cell>
          <cell r="C152" t="str">
            <v>-</v>
          </cell>
          <cell r="D152" t="str">
            <v>-</v>
          </cell>
          <cell r="E152" t="str">
            <v>-</v>
          </cell>
          <cell r="F152" t="str">
            <v>-</v>
          </cell>
        </row>
        <row r="153">
          <cell r="A153" t="str">
            <v xml:space="preserve"> 35-39 лет</v>
          </cell>
          <cell r="B153">
            <v>5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</row>
        <row r="154">
          <cell r="A154" t="str">
            <v xml:space="preserve"> 40-44 лет</v>
          </cell>
          <cell r="B154">
            <v>7</v>
          </cell>
          <cell r="C154" t="str">
            <v>-</v>
          </cell>
          <cell r="D154" t="str">
            <v>-</v>
          </cell>
          <cell r="E154" t="str">
            <v>-</v>
          </cell>
          <cell r="F154">
            <v>1</v>
          </cell>
        </row>
        <row r="155">
          <cell r="A155" t="str">
            <v xml:space="preserve"> 45-49 лет</v>
          </cell>
          <cell r="B155">
            <v>7</v>
          </cell>
          <cell r="C155" t="str">
            <v>-</v>
          </cell>
          <cell r="D155" t="str">
            <v>-</v>
          </cell>
          <cell r="E155">
            <v>1</v>
          </cell>
          <cell r="F155" t="str">
            <v>-</v>
          </cell>
        </row>
        <row r="156">
          <cell r="A156" t="str">
            <v xml:space="preserve"> 50-54 лет</v>
          </cell>
          <cell r="B156">
            <v>5</v>
          </cell>
          <cell r="C156" t="str">
            <v>-</v>
          </cell>
          <cell r="D156">
            <v>1</v>
          </cell>
          <cell r="E156" t="str">
            <v>-</v>
          </cell>
          <cell r="F156" t="str">
            <v>-</v>
          </cell>
        </row>
        <row r="157">
          <cell r="A157" t="str">
            <v xml:space="preserve"> 55-59 лет</v>
          </cell>
          <cell r="B157">
            <v>1</v>
          </cell>
          <cell r="C157" t="str">
            <v>-</v>
          </cell>
          <cell r="D157" t="str">
            <v>-</v>
          </cell>
          <cell r="E157" t="str">
            <v>-</v>
          </cell>
          <cell r="F157">
            <v>1</v>
          </cell>
        </row>
        <row r="158">
          <cell r="A158" t="str">
            <v xml:space="preserve"> 60-64 лет</v>
          </cell>
          <cell r="B158" t="str">
            <v>-</v>
          </cell>
          <cell r="C158" t="str">
            <v>-</v>
          </cell>
          <cell r="D158" t="str">
            <v>-</v>
          </cell>
          <cell r="E158" t="str">
            <v>-</v>
          </cell>
          <cell r="F158" t="str">
            <v>-</v>
          </cell>
        </row>
        <row r="159">
          <cell r="A159" t="str">
            <v xml:space="preserve"> 65-69 лет</v>
          </cell>
          <cell r="B159" t="str">
            <v>-</v>
          </cell>
          <cell r="C159" t="str">
            <v>-</v>
          </cell>
          <cell r="D159" t="str">
            <v>-</v>
          </cell>
          <cell r="E159" t="str">
            <v>-</v>
          </cell>
          <cell r="F159" t="str">
            <v>-</v>
          </cell>
        </row>
        <row r="160">
          <cell r="A160" t="str">
            <v xml:space="preserve"> 70 лет и старше</v>
          </cell>
          <cell r="B160" t="str">
            <v>-</v>
          </cell>
          <cell r="C160" t="str">
            <v>-</v>
          </cell>
          <cell r="D160" t="str">
            <v>-</v>
          </cell>
          <cell r="E160" t="str">
            <v>-</v>
          </cell>
          <cell r="F160" t="str">
            <v>-</v>
          </cell>
        </row>
        <row r="161">
          <cell r="A161" t="str">
            <v>в трудоспособном возрасте</v>
          </cell>
          <cell r="B161">
            <v>37</v>
          </cell>
          <cell r="C161" t="str">
            <v>-</v>
          </cell>
          <cell r="D161">
            <v>2</v>
          </cell>
          <cell r="E161">
            <v>1</v>
          </cell>
          <cell r="F161">
            <v>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opLeftCell="A4" zoomScale="90" zoomScaleNormal="90" workbookViewId="0">
      <selection activeCell="H3" sqref="H3"/>
    </sheetView>
  </sheetViews>
  <sheetFormatPr defaultRowHeight="12.75" x14ac:dyDescent="0.2"/>
  <cols>
    <col min="1" max="1" width="24" customWidth="1"/>
    <col min="2" max="2" width="6.5703125" customWidth="1"/>
    <col min="3" max="3" width="7" customWidth="1"/>
    <col min="4" max="4" width="6.5703125" customWidth="1"/>
    <col min="5" max="5" width="4.5703125" customWidth="1"/>
    <col min="6" max="6" width="6.5703125" customWidth="1"/>
    <col min="7" max="7" width="4.5703125" customWidth="1"/>
    <col min="8" max="8" width="6.5703125" customWidth="1"/>
    <col min="9" max="9" width="4.5703125" customWidth="1"/>
    <col min="10" max="10" width="6.5703125" customWidth="1"/>
    <col min="11" max="11" width="4.5703125" customWidth="1"/>
    <col min="12" max="12" width="6.42578125" customWidth="1"/>
  </cols>
  <sheetData>
    <row r="1" spans="1:12" ht="15.95" customHeight="1" x14ac:dyDescent="0.2">
      <c r="A1" s="310" t="s">
        <v>1114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3" spans="1:12" ht="18" customHeight="1" x14ac:dyDescent="0.2">
      <c r="A3" s="47" t="s">
        <v>1115</v>
      </c>
    </row>
    <row r="4" spans="1:12" ht="15.95" customHeight="1" x14ac:dyDescent="0.2">
      <c r="A4" s="64"/>
    </row>
    <row r="5" spans="1:12" ht="28.5" customHeight="1" x14ac:dyDescent="0.2">
      <c r="A5" s="311"/>
      <c r="B5" s="312" t="s">
        <v>2138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</row>
    <row r="6" spans="1:12" ht="60.6" customHeight="1" x14ac:dyDescent="0.2">
      <c r="A6" s="311"/>
      <c r="B6" s="303" t="s">
        <v>1116</v>
      </c>
      <c r="C6" s="303"/>
      <c r="D6" s="182" t="s">
        <v>2152</v>
      </c>
      <c r="E6" s="303" t="s">
        <v>1117</v>
      </c>
      <c r="F6" s="303"/>
      <c r="G6" s="303" t="s">
        <v>1118</v>
      </c>
      <c r="H6" s="303"/>
      <c r="I6" s="303" t="s">
        <v>1119</v>
      </c>
      <c r="J6" s="303"/>
      <c r="K6" s="308" t="s">
        <v>1120</v>
      </c>
      <c r="L6" s="309"/>
    </row>
    <row r="7" spans="1:12" ht="14.25" x14ac:dyDescent="0.2">
      <c r="A7" s="51"/>
      <c r="B7" s="52"/>
      <c r="C7" s="52"/>
      <c r="D7" s="52"/>
      <c r="E7" s="52"/>
      <c r="H7" s="52"/>
      <c r="I7" s="52"/>
      <c r="K7" s="52"/>
    </row>
    <row r="8" spans="1:12" ht="15.95" customHeight="1" x14ac:dyDescent="0.2">
      <c r="A8" s="48" t="s">
        <v>0</v>
      </c>
      <c r="B8" s="304">
        <v>40</v>
      </c>
      <c r="C8" s="304"/>
      <c r="D8" s="53">
        <v>32</v>
      </c>
      <c r="E8" s="304">
        <v>9</v>
      </c>
      <c r="F8" s="304"/>
      <c r="G8" s="304">
        <v>3</v>
      </c>
      <c r="H8" s="304"/>
      <c r="I8" s="304">
        <v>452</v>
      </c>
      <c r="J8" s="304"/>
      <c r="K8" s="304">
        <v>1981</v>
      </c>
      <c r="L8" s="304"/>
    </row>
    <row r="9" spans="1:12" ht="15.95" customHeight="1" x14ac:dyDescent="0.2">
      <c r="A9" s="49" t="s">
        <v>1</v>
      </c>
      <c r="B9" s="289">
        <v>3</v>
      </c>
      <c r="C9" s="289"/>
      <c r="D9" s="54">
        <v>6</v>
      </c>
      <c r="E9" s="289">
        <v>1</v>
      </c>
      <c r="F9" s="289"/>
      <c r="G9" s="289" t="s">
        <v>36</v>
      </c>
      <c r="H9" s="289"/>
      <c r="I9" s="289">
        <v>31</v>
      </c>
      <c r="J9" s="289"/>
      <c r="K9" s="289">
        <v>216</v>
      </c>
      <c r="L9" s="289"/>
    </row>
    <row r="10" spans="1:12" ht="15.95" customHeight="1" x14ac:dyDescent="0.2">
      <c r="A10" s="49" t="s">
        <v>22</v>
      </c>
      <c r="B10" s="289">
        <v>8</v>
      </c>
      <c r="C10" s="289"/>
      <c r="D10" s="54">
        <v>9</v>
      </c>
      <c r="E10" s="289">
        <v>4</v>
      </c>
      <c r="F10" s="289"/>
      <c r="G10" s="289">
        <v>3</v>
      </c>
      <c r="H10" s="289"/>
      <c r="I10" s="289">
        <v>67</v>
      </c>
      <c r="J10" s="289"/>
      <c r="K10" s="289">
        <v>461</v>
      </c>
      <c r="L10" s="289"/>
    </row>
    <row r="11" spans="1:12" ht="15.95" customHeight="1" x14ac:dyDescent="0.2">
      <c r="A11" s="49" t="s">
        <v>3</v>
      </c>
      <c r="B11" s="289">
        <v>5</v>
      </c>
      <c r="C11" s="289"/>
      <c r="D11" s="54">
        <v>3</v>
      </c>
      <c r="E11" s="289">
        <v>2</v>
      </c>
      <c r="F11" s="289"/>
      <c r="G11" s="289" t="s">
        <v>36</v>
      </c>
      <c r="H11" s="289"/>
      <c r="I11" s="289">
        <v>61</v>
      </c>
      <c r="J11" s="289"/>
      <c r="K11" s="289">
        <v>192</v>
      </c>
      <c r="L11" s="289"/>
    </row>
    <row r="12" spans="1:12" ht="15.95" customHeight="1" x14ac:dyDescent="0.2">
      <c r="A12" s="49" t="s">
        <v>4</v>
      </c>
      <c r="B12" s="289">
        <v>5</v>
      </c>
      <c r="C12" s="289"/>
      <c r="D12" s="54">
        <v>1</v>
      </c>
      <c r="E12" s="289" t="s">
        <v>36</v>
      </c>
      <c r="F12" s="289"/>
      <c r="G12" s="289" t="s">
        <v>36</v>
      </c>
      <c r="H12" s="289"/>
      <c r="I12" s="289">
        <v>63</v>
      </c>
      <c r="J12" s="289"/>
      <c r="K12" s="289">
        <v>144</v>
      </c>
      <c r="L12" s="289"/>
    </row>
    <row r="13" spans="1:12" ht="15.95" customHeight="1" x14ac:dyDescent="0.2">
      <c r="A13" s="49" t="s">
        <v>5</v>
      </c>
      <c r="B13" s="289">
        <v>7</v>
      </c>
      <c r="C13" s="289"/>
      <c r="D13" s="54">
        <v>3</v>
      </c>
      <c r="E13" s="289" t="s">
        <v>36</v>
      </c>
      <c r="F13" s="289"/>
      <c r="G13" s="289" t="s">
        <v>36</v>
      </c>
      <c r="H13" s="289"/>
      <c r="I13" s="289">
        <v>88</v>
      </c>
      <c r="J13" s="289"/>
      <c r="K13" s="289">
        <v>530</v>
      </c>
      <c r="L13" s="289"/>
    </row>
    <row r="14" spans="1:12" ht="15.95" customHeight="1" x14ac:dyDescent="0.2">
      <c r="A14" s="49" t="s">
        <v>6</v>
      </c>
      <c r="B14" s="289">
        <v>4</v>
      </c>
      <c r="C14" s="289"/>
      <c r="D14" s="54">
        <v>1</v>
      </c>
      <c r="E14" s="289" t="s">
        <v>36</v>
      </c>
      <c r="F14" s="289"/>
      <c r="G14" s="289" t="s">
        <v>36</v>
      </c>
      <c r="H14" s="289"/>
      <c r="I14" s="289">
        <v>37</v>
      </c>
      <c r="J14" s="289"/>
      <c r="K14" s="289">
        <v>93</v>
      </c>
      <c r="L14" s="289"/>
    </row>
    <row r="15" spans="1:12" ht="15.95" customHeight="1" x14ac:dyDescent="0.2">
      <c r="A15" s="49" t="s">
        <v>7</v>
      </c>
      <c r="B15" s="289">
        <v>8</v>
      </c>
      <c r="C15" s="289"/>
      <c r="D15" s="54">
        <v>7</v>
      </c>
      <c r="E15" s="289">
        <v>1</v>
      </c>
      <c r="F15" s="289"/>
      <c r="G15" s="289" t="s">
        <v>36</v>
      </c>
      <c r="H15" s="289"/>
      <c r="I15" s="289">
        <v>105</v>
      </c>
      <c r="J15" s="289"/>
      <c r="K15" s="289">
        <v>333</v>
      </c>
      <c r="L15" s="289"/>
    </row>
    <row r="16" spans="1:12" ht="15.95" customHeight="1" x14ac:dyDescent="0.2">
      <c r="A16" s="49" t="s">
        <v>1107</v>
      </c>
      <c r="B16" s="289" t="s">
        <v>36</v>
      </c>
      <c r="C16" s="289"/>
      <c r="D16" s="54">
        <v>1</v>
      </c>
      <c r="E16" s="289">
        <v>1</v>
      </c>
      <c r="F16" s="289"/>
      <c r="G16" s="289" t="s">
        <v>36</v>
      </c>
      <c r="H16" s="289"/>
      <c r="I16" s="289" t="s">
        <v>36</v>
      </c>
      <c r="J16" s="289"/>
      <c r="K16" s="289">
        <v>1</v>
      </c>
      <c r="L16" s="289"/>
    </row>
    <row r="17" spans="1:13" ht="15.95" customHeight="1" x14ac:dyDescent="0.2">
      <c r="A17" s="181" t="s">
        <v>8</v>
      </c>
      <c r="B17" s="302" t="s">
        <v>36</v>
      </c>
      <c r="C17" s="302"/>
      <c r="D17" s="63">
        <v>1</v>
      </c>
      <c r="E17" s="302" t="s">
        <v>36</v>
      </c>
      <c r="F17" s="302"/>
      <c r="G17" s="302" t="s">
        <v>36</v>
      </c>
      <c r="H17" s="302"/>
      <c r="I17" s="302" t="s">
        <v>36</v>
      </c>
      <c r="J17" s="302"/>
      <c r="K17" s="302">
        <v>11</v>
      </c>
      <c r="L17" s="302"/>
    </row>
    <row r="18" spans="1:13" x14ac:dyDescent="0.2">
      <c r="A18" s="46"/>
    </row>
    <row r="19" spans="1:13" ht="18" customHeight="1" x14ac:dyDescent="0.25">
      <c r="A19" s="2" t="s">
        <v>1122</v>
      </c>
      <c r="B19" s="2"/>
      <c r="C19" s="2"/>
      <c r="D19" s="2"/>
      <c r="E19" s="2"/>
      <c r="F19" s="2"/>
      <c r="G19" s="2"/>
      <c r="H19" s="5"/>
      <c r="I19" s="7"/>
      <c r="J19" s="4"/>
      <c r="K19" s="4"/>
      <c r="L19" s="4"/>
      <c r="M19" s="4"/>
    </row>
    <row r="20" spans="1:13" ht="18" customHeight="1" x14ac:dyDescent="0.25">
      <c r="A20" s="2" t="s">
        <v>2158</v>
      </c>
      <c r="B20" s="2"/>
      <c r="C20" s="2"/>
      <c r="D20" s="2"/>
      <c r="E20" s="2"/>
      <c r="F20" s="2"/>
      <c r="G20" s="2"/>
      <c r="H20" s="5"/>
      <c r="I20" s="4"/>
      <c r="J20" s="4"/>
      <c r="K20" s="4"/>
      <c r="L20" s="4"/>
      <c r="M20" s="4"/>
    </row>
    <row r="21" spans="1:13" ht="18" customHeight="1" x14ac:dyDescent="0.2">
      <c r="A21" s="290" t="s">
        <v>1123</v>
      </c>
      <c r="B21" s="290"/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50" customFormat="1" ht="15.6" customHeight="1" x14ac:dyDescent="0.25">
      <c r="A22" s="55"/>
      <c r="B22" s="296" t="s">
        <v>9</v>
      </c>
      <c r="C22" s="297"/>
      <c r="D22" s="301" t="s">
        <v>16</v>
      </c>
      <c r="E22" s="301"/>
      <c r="F22" s="301"/>
      <c r="G22" s="301"/>
      <c r="H22" s="301"/>
      <c r="I22" s="301"/>
      <c r="J22" s="301"/>
      <c r="K22" s="301"/>
      <c r="L22" s="305" t="s">
        <v>2142</v>
      </c>
    </row>
    <row r="23" spans="1:13" s="50" customFormat="1" ht="15.75" x14ac:dyDescent="0.25">
      <c r="A23" s="56"/>
      <c r="B23" s="298"/>
      <c r="C23" s="299"/>
      <c r="D23" s="291" t="s">
        <v>10</v>
      </c>
      <c r="E23" s="292"/>
      <c r="F23" s="292"/>
      <c r="G23" s="293"/>
      <c r="H23" s="294" t="s">
        <v>11</v>
      </c>
      <c r="I23" s="294"/>
      <c r="J23" s="294"/>
      <c r="K23" s="294"/>
      <c r="L23" s="306"/>
    </row>
    <row r="24" spans="1:13" s="50" customFormat="1" ht="15.75" x14ac:dyDescent="0.25">
      <c r="A24" s="56"/>
      <c r="B24" s="295">
        <v>2009</v>
      </c>
      <c r="C24" s="295">
        <v>2022</v>
      </c>
      <c r="D24" s="300">
        <v>2009</v>
      </c>
      <c r="E24" s="300"/>
      <c r="F24" s="301">
        <v>2022</v>
      </c>
      <c r="G24" s="301"/>
      <c r="H24" s="301">
        <v>2009</v>
      </c>
      <c r="I24" s="301"/>
      <c r="J24" s="301">
        <v>2022</v>
      </c>
      <c r="K24" s="301"/>
      <c r="L24" s="306"/>
    </row>
    <row r="25" spans="1:13" s="50" customFormat="1" ht="71.25" x14ac:dyDescent="0.25">
      <c r="A25" s="57"/>
      <c r="B25" s="295"/>
      <c r="C25" s="295"/>
      <c r="D25" s="58" t="s">
        <v>14</v>
      </c>
      <c r="E25" s="59" t="s">
        <v>15</v>
      </c>
      <c r="F25" s="58" t="s">
        <v>14</v>
      </c>
      <c r="G25" s="59" t="s">
        <v>15</v>
      </c>
      <c r="H25" s="58" t="s">
        <v>14</v>
      </c>
      <c r="I25" s="59" t="s">
        <v>1121</v>
      </c>
      <c r="J25" s="58" t="s">
        <v>14</v>
      </c>
      <c r="K25" s="59" t="s">
        <v>15</v>
      </c>
      <c r="L25" s="307"/>
    </row>
    <row r="26" spans="1:13" s="50" customFormat="1" ht="15.75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3" s="50" customFormat="1" ht="15.95" customHeight="1" x14ac:dyDescent="0.2">
      <c r="A27" s="60" t="s">
        <v>0</v>
      </c>
      <c r="B27" s="283">
        <v>5362.7929999999997</v>
      </c>
      <c r="C27" s="283">
        <v>6936.1559999999999</v>
      </c>
      <c r="D27" s="283">
        <f>1827136/1000</f>
        <v>1827.136</v>
      </c>
      <c r="E27" s="284">
        <f t="shared" ref="E27:E36" si="0">D27*100/B27</f>
        <v>34.070604627103826</v>
      </c>
      <c r="F27" s="283">
        <v>2408.183</v>
      </c>
      <c r="G27" s="284">
        <f t="shared" ref="G27:G36" si="1">F27*100/C27</f>
        <v>34.719273903297442</v>
      </c>
      <c r="H27" s="283">
        <f>3535657/1000</f>
        <v>3535.6570000000002</v>
      </c>
      <c r="I27" s="284">
        <f t="shared" ref="I27:I36" si="2">H27*100/B27</f>
        <v>65.929395372896181</v>
      </c>
      <c r="J27" s="283">
        <v>4527.973</v>
      </c>
      <c r="K27" s="284">
        <f>J27*100/C27</f>
        <v>65.280726096702551</v>
      </c>
      <c r="L27" s="284">
        <v>102</v>
      </c>
    </row>
    <row r="28" spans="1:13" s="50" customFormat="1" ht="15.95" customHeight="1" x14ac:dyDescent="0.2">
      <c r="A28" s="61" t="s">
        <v>1</v>
      </c>
      <c r="B28" s="145">
        <v>428.63600000000002</v>
      </c>
      <c r="C28" s="145">
        <v>561.44299999999998</v>
      </c>
      <c r="D28" s="145">
        <f>103810/1000</f>
        <v>103.81</v>
      </c>
      <c r="E28" s="6">
        <f t="shared" si="0"/>
        <v>24.218684384886011</v>
      </c>
      <c r="F28" s="145">
        <v>131.62700000000001</v>
      </c>
      <c r="G28" s="6">
        <f t="shared" si="1"/>
        <v>23.444410207269485</v>
      </c>
      <c r="H28" s="145">
        <f>324826/1000</f>
        <v>324.82600000000002</v>
      </c>
      <c r="I28" s="6">
        <f t="shared" si="2"/>
        <v>75.781315615113996</v>
      </c>
      <c r="J28" s="145">
        <v>429.81599999999997</v>
      </c>
      <c r="K28" s="6">
        <f t="shared" ref="K28:K36" si="3">J28*100/C28</f>
        <v>76.555589792730515</v>
      </c>
      <c r="L28" s="6">
        <v>102.1</v>
      </c>
    </row>
    <row r="29" spans="1:13" s="50" customFormat="1" ht="15.95" customHeight="1" x14ac:dyDescent="0.2">
      <c r="A29" s="61" t="s">
        <v>2</v>
      </c>
      <c r="B29" s="145">
        <v>1009.889</v>
      </c>
      <c r="C29" s="145">
        <v>1292.42</v>
      </c>
      <c r="D29" s="145">
        <f>228301/1000</f>
        <v>228.30099999999999</v>
      </c>
      <c r="E29" s="6">
        <f t="shared" si="0"/>
        <v>22.606543887496546</v>
      </c>
      <c r="F29" s="145">
        <v>328.04700000000003</v>
      </c>
      <c r="G29" s="6">
        <f t="shared" si="1"/>
        <v>25.382383435725231</v>
      </c>
      <c r="H29" s="145">
        <f>781588/1000</f>
        <v>781.58799999999997</v>
      </c>
      <c r="I29" s="6">
        <f t="shared" si="2"/>
        <v>77.393456112503458</v>
      </c>
      <c r="J29" s="145">
        <v>964.37300000000005</v>
      </c>
      <c r="K29" s="6">
        <f t="shared" si="3"/>
        <v>74.617616564274769</v>
      </c>
      <c r="L29" s="6">
        <v>101.9</v>
      </c>
    </row>
    <row r="30" spans="1:13" s="50" customFormat="1" ht="15.95" customHeight="1" x14ac:dyDescent="0.2">
      <c r="A30" s="61" t="s">
        <v>3</v>
      </c>
      <c r="B30" s="145">
        <v>438.38900000000001</v>
      </c>
      <c r="C30" s="145">
        <v>534.47199999999998</v>
      </c>
      <c r="D30" s="145">
        <f>125992/1000</f>
        <v>125.992</v>
      </c>
      <c r="E30" s="6">
        <f t="shared" si="0"/>
        <v>28.739772211437788</v>
      </c>
      <c r="F30" s="145">
        <v>145.51</v>
      </c>
      <c r="G30" s="6">
        <f t="shared" si="1"/>
        <v>27.224999625798919</v>
      </c>
      <c r="H30" s="145">
        <f>312397/1000</f>
        <v>312.39699999999999</v>
      </c>
      <c r="I30" s="6">
        <f t="shared" si="2"/>
        <v>71.260227788562219</v>
      </c>
      <c r="J30" s="145">
        <v>388.96199999999999</v>
      </c>
      <c r="K30" s="6">
        <f t="shared" si="3"/>
        <v>72.775000374201085</v>
      </c>
      <c r="L30" s="6">
        <v>101.6</v>
      </c>
    </row>
    <row r="31" spans="1:13" s="50" customFormat="1" ht="15.95" customHeight="1" x14ac:dyDescent="0.2">
      <c r="A31" s="61" t="s">
        <v>4</v>
      </c>
      <c r="B31" s="145">
        <v>257.76799999999997</v>
      </c>
      <c r="C31" s="145">
        <v>306.57299999999998</v>
      </c>
      <c r="D31" s="145">
        <f>38925/1000</f>
        <v>38.924999999999997</v>
      </c>
      <c r="E31" s="6">
        <f t="shared" si="0"/>
        <v>15.100788305763322</v>
      </c>
      <c r="F31" s="145">
        <v>41.680999999999997</v>
      </c>
      <c r="G31" s="6">
        <f t="shared" si="1"/>
        <v>13.59578305982588</v>
      </c>
      <c r="H31" s="145">
        <f>218843/1000</f>
        <v>218.84299999999999</v>
      </c>
      <c r="I31" s="6">
        <f t="shared" si="2"/>
        <v>84.899211694236683</v>
      </c>
      <c r="J31" s="145">
        <v>264.892</v>
      </c>
      <c r="K31" s="6">
        <f t="shared" si="3"/>
        <v>86.404216940174123</v>
      </c>
      <c r="L31" s="6">
        <v>101.4</v>
      </c>
    </row>
    <row r="32" spans="1:13" s="50" customFormat="1" ht="15.95" customHeight="1" x14ac:dyDescent="0.2">
      <c r="A32" s="61" t="s">
        <v>5</v>
      </c>
      <c r="B32" s="145">
        <v>1104.248</v>
      </c>
      <c r="C32" s="145">
        <v>1439.633</v>
      </c>
      <c r="D32" s="145">
        <f>87824/1000</f>
        <v>87.823999999999998</v>
      </c>
      <c r="E32" s="6">
        <f t="shared" si="0"/>
        <v>7.9532858560758086</v>
      </c>
      <c r="F32" s="145">
        <v>104.67700000000001</v>
      </c>
      <c r="G32" s="6">
        <f t="shared" si="1"/>
        <v>7.2710892289910003</v>
      </c>
      <c r="H32" s="145">
        <f>1016424/1000</f>
        <v>1016.424</v>
      </c>
      <c r="I32" s="6">
        <f t="shared" si="2"/>
        <v>92.046714143924177</v>
      </c>
      <c r="J32" s="145">
        <v>1334.9559999999999</v>
      </c>
      <c r="K32" s="6">
        <f t="shared" si="3"/>
        <v>92.728910771008984</v>
      </c>
      <c r="L32" s="6">
        <v>102</v>
      </c>
    </row>
    <row r="33" spans="1:12" s="50" customFormat="1" ht="15.95" customHeight="1" x14ac:dyDescent="0.2">
      <c r="A33" s="61" t="s">
        <v>6</v>
      </c>
      <c r="B33" s="145">
        <v>226.779</v>
      </c>
      <c r="C33" s="145">
        <v>270.95</v>
      </c>
      <c r="D33" s="145">
        <f>33773/1000</f>
        <v>33.773000000000003</v>
      </c>
      <c r="E33" s="6">
        <f t="shared" si="0"/>
        <v>14.892472407057092</v>
      </c>
      <c r="F33" s="145">
        <v>41.067</v>
      </c>
      <c r="G33" s="6">
        <f t="shared" si="1"/>
        <v>15.156670972504152</v>
      </c>
      <c r="H33" s="145">
        <f>193006/1000</f>
        <v>193.006</v>
      </c>
      <c r="I33" s="6">
        <f t="shared" si="2"/>
        <v>85.107527592942901</v>
      </c>
      <c r="J33" s="145">
        <v>229.88300000000001</v>
      </c>
      <c r="K33" s="6">
        <f t="shared" si="3"/>
        <v>84.843329027495855</v>
      </c>
      <c r="L33" s="6">
        <v>101.4</v>
      </c>
    </row>
    <row r="34" spans="1:12" s="50" customFormat="1" ht="15.95" customHeight="1" x14ac:dyDescent="0.2">
      <c r="A34" s="61" t="s">
        <v>7</v>
      </c>
      <c r="B34" s="145">
        <v>803.23</v>
      </c>
      <c r="C34" s="145">
        <v>1056.758</v>
      </c>
      <c r="D34" s="145">
        <f>144063/1000</f>
        <v>144.06299999999999</v>
      </c>
      <c r="E34" s="6">
        <f t="shared" si="0"/>
        <v>17.935460577916661</v>
      </c>
      <c r="F34" s="145">
        <v>185.10900000000001</v>
      </c>
      <c r="G34" s="6">
        <f t="shared" si="1"/>
        <v>17.51668783202966</v>
      </c>
      <c r="H34" s="145">
        <f>659167/1000</f>
        <v>659.16700000000003</v>
      </c>
      <c r="I34" s="6">
        <f t="shared" si="2"/>
        <v>82.064539422083328</v>
      </c>
      <c r="J34" s="145">
        <v>871.649</v>
      </c>
      <c r="K34" s="6">
        <f t="shared" si="3"/>
        <v>82.483312167970325</v>
      </c>
      <c r="L34" s="6">
        <v>102.1</v>
      </c>
    </row>
    <row r="35" spans="1:12" s="50" customFormat="1" ht="15.95" customHeight="1" x14ac:dyDescent="0.2">
      <c r="A35" s="61" t="s">
        <v>12</v>
      </c>
      <c r="B35" s="145">
        <v>835.74300000000005</v>
      </c>
      <c r="C35" s="145">
        <v>1120.827</v>
      </c>
      <c r="D35" s="145">
        <f>831632/1000</f>
        <v>831.63199999999995</v>
      </c>
      <c r="E35" s="6">
        <f t="shared" si="0"/>
        <v>99.508102371183483</v>
      </c>
      <c r="F35" s="145">
        <v>1114.5840000000001</v>
      </c>
      <c r="G35" s="6">
        <f t="shared" si="1"/>
        <v>99.443000570114748</v>
      </c>
      <c r="H35" s="145">
        <f>4111/1000</f>
        <v>4.1109999999999998</v>
      </c>
      <c r="I35" s="6">
        <f t="shared" si="2"/>
        <v>0.49189762881651411</v>
      </c>
      <c r="J35" s="145">
        <v>6.2430000000000003</v>
      </c>
      <c r="K35" s="6">
        <f t="shared" si="3"/>
        <v>0.55699942988525442</v>
      </c>
      <c r="L35" s="6">
        <v>102.3</v>
      </c>
    </row>
    <row r="36" spans="1:12" s="50" customFormat="1" ht="15.95" customHeight="1" x14ac:dyDescent="0.2">
      <c r="A36" s="62" t="s">
        <v>8</v>
      </c>
      <c r="B36" s="146">
        <v>258.11099999999999</v>
      </c>
      <c r="C36" s="146">
        <v>353.08</v>
      </c>
      <c r="D36" s="146">
        <f>232816/1000</f>
        <v>232.816</v>
      </c>
      <c r="E36" s="24">
        <f t="shared" si="0"/>
        <v>90.199952733513868</v>
      </c>
      <c r="F36" s="146">
        <v>315.88099999999997</v>
      </c>
      <c r="G36" s="24">
        <f t="shared" si="1"/>
        <v>89.464427325252061</v>
      </c>
      <c r="H36" s="146">
        <f>25295/1000</f>
        <v>25.295000000000002</v>
      </c>
      <c r="I36" s="24">
        <f t="shared" si="2"/>
        <v>9.8000472664861249</v>
      </c>
      <c r="J36" s="146">
        <v>37.198999999999998</v>
      </c>
      <c r="K36" s="24">
        <f t="shared" si="3"/>
        <v>10.535572674747932</v>
      </c>
      <c r="L36" s="24">
        <v>102.4</v>
      </c>
    </row>
  </sheetData>
  <mergeCells count="70">
    <mergeCell ref="E17:F17"/>
    <mergeCell ref="A1:L1"/>
    <mergeCell ref="D22:K22"/>
    <mergeCell ref="A5:A6"/>
    <mergeCell ref="E8:F8"/>
    <mergeCell ref="E9:F9"/>
    <mergeCell ref="E10:F10"/>
    <mergeCell ref="E11:F11"/>
    <mergeCell ref="E12:F12"/>
    <mergeCell ref="G13:H13"/>
    <mergeCell ref="G14:H14"/>
    <mergeCell ref="G15:H15"/>
    <mergeCell ref="G16:H16"/>
    <mergeCell ref="G17:H17"/>
    <mergeCell ref="B5:L5"/>
    <mergeCell ref="E13:F13"/>
    <mergeCell ref="I12:J12"/>
    <mergeCell ref="I13:J13"/>
    <mergeCell ref="I14:J14"/>
    <mergeCell ref="I17:J17"/>
    <mergeCell ref="E6:F6"/>
    <mergeCell ref="G8:H8"/>
    <mergeCell ref="G9:H9"/>
    <mergeCell ref="G6:H6"/>
    <mergeCell ref="G10:H10"/>
    <mergeCell ref="G11:H11"/>
    <mergeCell ref="G12:H12"/>
    <mergeCell ref="E14:F14"/>
    <mergeCell ref="E15:F15"/>
    <mergeCell ref="E16:F16"/>
    <mergeCell ref="I15:J15"/>
    <mergeCell ref="I16:J16"/>
    <mergeCell ref="I6:J6"/>
    <mergeCell ref="I8:J8"/>
    <mergeCell ref="I9:J9"/>
    <mergeCell ref="I10:J10"/>
    <mergeCell ref="I11:J11"/>
    <mergeCell ref="L22:L25"/>
    <mergeCell ref="K6:L6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B6:C6"/>
    <mergeCell ref="B8:C8"/>
    <mergeCell ref="B9:C9"/>
    <mergeCell ref="B10:C10"/>
    <mergeCell ref="B11:C11"/>
    <mergeCell ref="B12:C12"/>
    <mergeCell ref="A21:B21"/>
    <mergeCell ref="D23:G23"/>
    <mergeCell ref="H23:K23"/>
    <mergeCell ref="B24:B25"/>
    <mergeCell ref="C24:C25"/>
    <mergeCell ref="B22:C23"/>
    <mergeCell ref="D24:E24"/>
    <mergeCell ref="F24:G24"/>
    <mergeCell ref="H24:I24"/>
    <mergeCell ref="J24:K24"/>
    <mergeCell ref="B13:C13"/>
    <mergeCell ref="B14:C14"/>
    <mergeCell ref="B15:C15"/>
    <mergeCell ref="B16:C16"/>
    <mergeCell ref="B17:C17"/>
  </mergeCells>
  <pageMargins left="0.78740157480314965" right="0.51181102362204722" top="0.78740157480314965" bottom="0.78740157480314965" header="0.51181102362204722" footer="0.51181102362204722"/>
  <pageSetup paperSize="9" firstPageNumber="103" orientation="portrait" useFirstPageNumber="1" r:id="rId1"/>
  <headerFooter>
    <oddFooter>&amp;C&amp;"Times New Roman,обычный"&amp;12&amp;P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3"/>
  <sheetViews>
    <sheetView workbookViewId="0">
      <selection activeCell="B9" sqref="B9"/>
    </sheetView>
  </sheetViews>
  <sheetFormatPr defaultRowHeight="12.75" x14ac:dyDescent="0.2"/>
  <cols>
    <col min="1" max="1" width="34.5703125" style="1" customWidth="1"/>
    <col min="2" max="4" width="13.42578125" style="1" customWidth="1"/>
  </cols>
  <sheetData>
    <row r="1" spans="1:4" ht="18" customHeight="1" x14ac:dyDescent="0.25">
      <c r="A1" s="2" t="s">
        <v>2139</v>
      </c>
      <c r="B1" s="2"/>
      <c r="C1" s="2"/>
      <c r="D1" s="2"/>
    </row>
    <row r="2" spans="1:4" ht="18" customHeight="1" x14ac:dyDescent="0.25">
      <c r="A2" s="2" t="s">
        <v>2146</v>
      </c>
      <c r="B2" s="2"/>
      <c r="C2" s="2"/>
      <c r="D2" s="2"/>
    </row>
    <row r="3" spans="1:4" ht="18" customHeight="1" x14ac:dyDescent="0.2">
      <c r="A3" s="348" t="s">
        <v>2147</v>
      </c>
      <c r="B3" s="348"/>
    </row>
    <row r="4" spans="1:4" x14ac:dyDescent="0.2">
      <c r="A4" s="224"/>
      <c r="B4" s="295" t="s">
        <v>14</v>
      </c>
      <c r="C4" s="296" t="s">
        <v>18</v>
      </c>
      <c r="D4" s="296" t="s">
        <v>19</v>
      </c>
    </row>
    <row r="5" spans="1:4" x14ac:dyDescent="0.2">
      <c r="A5" s="225"/>
      <c r="B5" s="295"/>
      <c r="C5" s="298"/>
      <c r="D5" s="298"/>
    </row>
    <row r="6" spans="1:4" ht="28.5" x14ac:dyDescent="0.2">
      <c r="A6" s="200" t="s">
        <v>2115</v>
      </c>
      <c r="B6" s="226">
        <v>4645.7</v>
      </c>
      <c r="C6" s="226">
        <v>2252</v>
      </c>
      <c r="D6" s="226">
        <v>2393.6999999999998</v>
      </c>
    </row>
    <row r="7" spans="1:4" ht="15" x14ac:dyDescent="0.25">
      <c r="A7" s="86" t="s">
        <v>2116</v>
      </c>
      <c r="B7" s="227"/>
      <c r="C7" s="227"/>
      <c r="D7" s="228"/>
    </row>
    <row r="8" spans="1:4" ht="15" x14ac:dyDescent="0.25">
      <c r="A8" s="201" t="s">
        <v>2117</v>
      </c>
      <c r="B8" s="208">
        <v>1502.4</v>
      </c>
      <c r="C8" s="208">
        <v>820.2</v>
      </c>
      <c r="D8" s="209">
        <v>682.2</v>
      </c>
    </row>
    <row r="9" spans="1:4" ht="15" x14ac:dyDescent="0.25">
      <c r="A9" s="76" t="s">
        <v>2118</v>
      </c>
      <c r="B9" s="208">
        <v>2660.5</v>
      </c>
      <c r="C9" s="208">
        <v>1315.8</v>
      </c>
      <c r="D9" s="208">
        <v>1344.7</v>
      </c>
    </row>
    <row r="10" spans="1:4" ht="15" x14ac:dyDescent="0.25">
      <c r="A10" s="118" t="s">
        <v>2119</v>
      </c>
      <c r="B10" s="208">
        <v>2557.9</v>
      </c>
      <c r="C10" s="210">
        <v>1266.9000000000001</v>
      </c>
      <c r="D10" s="209">
        <v>1291</v>
      </c>
    </row>
    <row r="11" spans="1:4" ht="15" x14ac:dyDescent="0.25">
      <c r="A11" s="118" t="s">
        <v>2120</v>
      </c>
      <c r="B11" s="208">
        <v>102.6</v>
      </c>
      <c r="C11" s="208">
        <v>48.9</v>
      </c>
      <c r="D11" s="209">
        <v>53.7</v>
      </c>
    </row>
    <row r="12" spans="1:4" ht="15" x14ac:dyDescent="0.25">
      <c r="A12" s="201" t="s">
        <v>2121</v>
      </c>
      <c r="B12" s="208">
        <v>264.10000000000002</v>
      </c>
      <c r="C12" s="208">
        <v>40.700000000000003</v>
      </c>
      <c r="D12" s="209">
        <v>223.4</v>
      </c>
    </row>
    <row r="13" spans="1:4" ht="15" x14ac:dyDescent="0.25">
      <c r="A13" s="100" t="s">
        <v>2122</v>
      </c>
      <c r="B13" s="229">
        <v>218.7</v>
      </c>
      <c r="C13" s="211">
        <v>75.3</v>
      </c>
      <c r="D13" s="212">
        <v>143.4</v>
      </c>
    </row>
    <row r="14" spans="1:4" x14ac:dyDescent="0.2">
      <c r="A14" s="185"/>
      <c r="B14" s="186"/>
      <c r="C14" s="186"/>
      <c r="D14" s="27"/>
    </row>
    <row r="15" spans="1:4" x14ac:dyDescent="0.2">
      <c r="A15" s="185"/>
      <c r="B15" s="186"/>
      <c r="C15" s="186"/>
      <c r="D15" s="27"/>
    </row>
    <row r="16" spans="1:4" ht="18" customHeight="1" x14ac:dyDescent="0.25">
      <c r="A16" s="2" t="s">
        <v>2166</v>
      </c>
      <c r="B16" s="2"/>
      <c r="C16" s="2"/>
      <c r="D16" s="2"/>
    </row>
    <row r="17" spans="1:4" ht="18" customHeight="1" x14ac:dyDescent="0.25">
      <c r="A17" s="2" t="s">
        <v>2165</v>
      </c>
      <c r="B17" s="2"/>
      <c r="C17" s="2"/>
      <c r="D17" s="2"/>
    </row>
    <row r="18" spans="1:4" ht="18" customHeight="1" x14ac:dyDescent="0.2">
      <c r="A18" s="187" t="s">
        <v>2148</v>
      </c>
      <c r="B18" s="186"/>
      <c r="C18" s="186"/>
      <c r="D18" s="27"/>
    </row>
    <row r="19" spans="1:4" ht="14.25" x14ac:dyDescent="0.2">
      <c r="A19" s="268"/>
      <c r="B19" s="295" t="s">
        <v>14</v>
      </c>
      <c r="C19" s="296" t="s">
        <v>18</v>
      </c>
      <c r="D19" s="296" t="s">
        <v>19</v>
      </c>
    </row>
    <row r="20" spans="1:4" ht="15" x14ac:dyDescent="0.25">
      <c r="A20" s="269"/>
      <c r="B20" s="295"/>
      <c r="C20" s="298"/>
      <c r="D20" s="298"/>
    </row>
    <row r="21" spans="1:4" ht="8.25" customHeight="1" x14ac:dyDescent="0.25">
      <c r="A21" s="202"/>
      <c r="B21" s="203"/>
      <c r="C21" s="204"/>
      <c r="D21" s="204"/>
    </row>
    <row r="22" spans="1:4" ht="15" customHeight="1" x14ac:dyDescent="0.2">
      <c r="A22" s="347">
        <v>2009</v>
      </c>
      <c r="B22" s="347"/>
      <c r="C22" s="347"/>
      <c r="D22" s="347"/>
    </row>
    <row r="23" spans="1:4" ht="28.5" x14ac:dyDescent="0.2">
      <c r="A23" s="200" t="s">
        <v>2123</v>
      </c>
      <c r="B23" s="206">
        <v>100</v>
      </c>
      <c r="C23" s="206">
        <v>100</v>
      </c>
      <c r="D23" s="206">
        <v>100</v>
      </c>
    </row>
    <row r="24" spans="1:4" ht="15" x14ac:dyDescent="0.25">
      <c r="A24" s="86" t="s">
        <v>2116</v>
      </c>
      <c r="B24" s="207"/>
      <c r="C24" s="207"/>
      <c r="D24" s="207"/>
    </row>
    <row r="25" spans="1:4" ht="15" x14ac:dyDescent="0.25">
      <c r="A25" s="201" t="s">
        <v>2117</v>
      </c>
      <c r="B25" s="208">
        <v>36.299999999999997</v>
      </c>
      <c r="C25" s="208">
        <v>37.9</v>
      </c>
      <c r="D25" s="209">
        <v>29.6</v>
      </c>
    </row>
    <row r="26" spans="1:4" ht="15" x14ac:dyDescent="0.25">
      <c r="A26" s="76" t="s">
        <v>2118</v>
      </c>
      <c r="B26" s="208">
        <f>B27+B28</f>
        <v>57.300000000000004</v>
      </c>
      <c r="C26" s="208">
        <f>C27+C28</f>
        <v>54.4</v>
      </c>
      <c r="D26" s="208">
        <f>D27+D28</f>
        <v>47.6</v>
      </c>
    </row>
    <row r="27" spans="1:4" ht="15" x14ac:dyDescent="0.25">
      <c r="A27" s="118" t="s">
        <v>2119</v>
      </c>
      <c r="B27" s="210">
        <v>53.2</v>
      </c>
      <c r="C27" s="210">
        <v>49.6</v>
      </c>
      <c r="D27" s="209">
        <v>43.1</v>
      </c>
    </row>
    <row r="28" spans="1:4" ht="15" x14ac:dyDescent="0.25">
      <c r="A28" s="118" t="s">
        <v>2120</v>
      </c>
      <c r="B28" s="208">
        <v>4.0999999999999996</v>
      </c>
      <c r="C28" s="208">
        <v>4.8</v>
      </c>
      <c r="D28" s="209">
        <v>4.5</v>
      </c>
    </row>
    <row r="29" spans="1:4" ht="15" x14ac:dyDescent="0.25">
      <c r="A29" s="201" t="s">
        <v>2121</v>
      </c>
      <c r="B29" s="208">
        <v>2.2000000000000002</v>
      </c>
      <c r="C29" s="208">
        <v>2.4</v>
      </c>
      <c r="D29" s="209">
        <v>11.1</v>
      </c>
    </row>
    <row r="30" spans="1:4" ht="15" x14ac:dyDescent="0.25">
      <c r="A30" s="76" t="s">
        <v>2122</v>
      </c>
      <c r="B30" s="230">
        <v>4.2</v>
      </c>
      <c r="C30" s="230">
        <v>5.3</v>
      </c>
      <c r="D30" s="209">
        <v>11.7</v>
      </c>
    </row>
    <row r="31" spans="1:4" ht="9.75" customHeight="1" x14ac:dyDescent="0.25">
      <c r="A31" s="76"/>
      <c r="B31" s="213"/>
      <c r="C31" s="213"/>
      <c r="D31" s="213"/>
    </row>
    <row r="32" spans="1:4" ht="15" customHeight="1" x14ac:dyDescent="0.2">
      <c r="A32" s="347">
        <v>2022</v>
      </c>
      <c r="B32" s="347"/>
      <c r="C32" s="347"/>
      <c r="D32" s="347"/>
    </row>
    <row r="33" spans="1:4" ht="28.5" x14ac:dyDescent="0.2">
      <c r="A33" s="200" t="s">
        <v>2115</v>
      </c>
      <c r="B33" s="206">
        <v>100</v>
      </c>
      <c r="C33" s="206">
        <v>100</v>
      </c>
      <c r="D33" s="206">
        <v>100</v>
      </c>
    </row>
    <row r="34" spans="1:4" ht="15" x14ac:dyDescent="0.25">
      <c r="A34" s="86" t="s">
        <v>2116</v>
      </c>
      <c r="B34" s="214"/>
      <c r="C34" s="214"/>
      <c r="D34" s="69"/>
    </row>
    <row r="35" spans="1:4" ht="15" x14ac:dyDescent="0.25">
      <c r="A35" s="201" t="s">
        <v>2117</v>
      </c>
      <c r="B35" s="208">
        <v>32.299999999999997</v>
      </c>
      <c r="C35" s="208">
        <v>36.4</v>
      </c>
      <c r="D35" s="209">
        <v>28.5</v>
      </c>
    </row>
    <row r="36" spans="1:4" ht="15" x14ac:dyDescent="0.25">
      <c r="A36" s="76" t="s">
        <v>2118</v>
      </c>
      <c r="B36" s="208">
        <v>57.3</v>
      </c>
      <c r="C36" s="208">
        <v>58.5</v>
      </c>
      <c r="D36" s="208">
        <v>56.2</v>
      </c>
    </row>
    <row r="37" spans="1:4" ht="15" x14ac:dyDescent="0.25">
      <c r="A37" s="118" t="s">
        <v>2119</v>
      </c>
      <c r="B37" s="210">
        <v>55.1</v>
      </c>
      <c r="C37" s="210">
        <v>56.3</v>
      </c>
      <c r="D37" s="209">
        <v>53.9</v>
      </c>
    </row>
    <row r="38" spans="1:4" ht="15" x14ac:dyDescent="0.25">
      <c r="A38" s="118" t="s">
        <v>2120</v>
      </c>
      <c r="B38" s="208">
        <v>2.2000000000000002</v>
      </c>
      <c r="C38" s="208">
        <v>2.2000000000000002</v>
      </c>
      <c r="D38" s="209">
        <v>2.2999999999999998</v>
      </c>
    </row>
    <row r="39" spans="1:4" ht="15" x14ac:dyDescent="0.25">
      <c r="A39" s="201" t="s">
        <v>2121</v>
      </c>
      <c r="B39" s="208">
        <v>5.7</v>
      </c>
      <c r="C39" s="208">
        <v>1.8</v>
      </c>
      <c r="D39" s="209">
        <v>9.3000000000000007</v>
      </c>
    </row>
    <row r="40" spans="1:4" ht="15" x14ac:dyDescent="0.25">
      <c r="A40" s="100" t="s">
        <v>2122</v>
      </c>
      <c r="B40" s="211">
        <v>4.7</v>
      </c>
      <c r="C40" s="211">
        <v>3.3</v>
      </c>
      <c r="D40" s="212">
        <v>6</v>
      </c>
    </row>
    <row r="41" spans="1:4" x14ac:dyDescent="0.2">
      <c r="A41" s="188"/>
      <c r="B41" s="188"/>
      <c r="C41" s="188"/>
      <c r="D41" s="188"/>
    </row>
    <row r="43" spans="1:4" x14ac:dyDescent="0.2">
      <c r="B43" s="145"/>
      <c r="C43" s="145"/>
      <c r="D43" s="145"/>
    </row>
  </sheetData>
  <mergeCells count="9">
    <mergeCell ref="A22:D22"/>
    <mergeCell ref="A32:D32"/>
    <mergeCell ref="A3:B3"/>
    <mergeCell ref="B4:B5"/>
    <mergeCell ref="C4:C5"/>
    <mergeCell ref="D4:D5"/>
    <mergeCell ref="B19:B20"/>
    <mergeCell ref="C19:C20"/>
    <mergeCell ref="D19:D20"/>
  </mergeCells>
  <pageMargins left="0.78740157480314965" right="0.78740157480314965" top="0.78740157480314965" bottom="0.78740157480314965" header="0.51181102362204722" footer="0.51181102362204722"/>
  <pageSetup firstPageNumber="173" orientation="portrait" useFirstPageNumber="1" r:id="rId1"/>
  <headerFooter>
    <oddFooter>&amp;C&amp;"Times New Roman,обычный"&amp;12&amp;P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tabSelected="1" view="pageBreakPreview" topLeftCell="A7" zoomScaleNormal="100" zoomScaleSheetLayoutView="100" workbookViewId="0">
      <selection activeCell="F15" sqref="F15"/>
    </sheetView>
  </sheetViews>
  <sheetFormatPr defaultRowHeight="12.75" x14ac:dyDescent="0.2"/>
  <cols>
    <col min="1" max="1" width="6.7109375" style="189" customWidth="1"/>
    <col min="2" max="2" width="11.28515625" style="189" customWidth="1"/>
    <col min="3" max="3" width="10.140625" style="189" customWidth="1"/>
    <col min="4" max="5" width="9.7109375" style="189" customWidth="1"/>
    <col min="6" max="6" width="11.28515625" style="189" customWidth="1"/>
    <col min="7" max="7" width="10.28515625" style="189" customWidth="1"/>
    <col min="8" max="8" width="8.85546875" style="189" customWidth="1"/>
    <col min="9" max="9" width="9.7109375" style="189" customWidth="1"/>
    <col min="10" max="246" width="9.140625" style="189"/>
    <col min="247" max="247" width="12.42578125" style="189" customWidth="1"/>
    <col min="248" max="255" width="8.7109375" style="189" customWidth="1"/>
    <col min="256" max="256" width="8.140625" style="189" customWidth="1"/>
    <col min="257" max="502" width="9.140625" style="189"/>
    <col min="503" max="503" width="12.42578125" style="189" customWidth="1"/>
    <col min="504" max="511" width="8.7109375" style="189" customWidth="1"/>
    <col min="512" max="512" width="8.140625" style="189" customWidth="1"/>
    <col min="513" max="758" width="9.140625" style="189"/>
    <col min="759" max="759" width="12.42578125" style="189" customWidth="1"/>
    <col min="760" max="767" width="8.7109375" style="189" customWidth="1"/>
    <col min="768" max="768" width="8.140625" style="189" customWidth="1"/>
    <col min="769" max="1014" width="9.140625" style="189"/>
    <col min="1015" max="1015" width="12.42578125" style="189" customWidth="1"/>
    <col min="1016" max="1023" width="8.7109375" style="189" customWidth="1"/>
    <col min="1024" max="1024" width="8.140625" style="189" customWidth="1"/>
    <col min="1025" max="1270" width="9.140625" style="189"/>
    <col min="1271" max="1271" width="12.42578125" style="189" customWidth="1"/>
    <col min="1272" max="1279" width="8.7109375" style="189" customWidth="1"/>
    <col min="1280" max="1280" width="8.140625" style="189" customWidth="1"/>
    <col min="1281" max="1526" width="9.140625" style="189"/>
    <col min="1527" max="1527" width="12.42578125" style="189" customWidth="1"/>
    <col min="1528" max="1535" width="8.7109375" style="189" customWidth="1"/>
    <col min="1536" max="1536" width="8.140625" style="189" customWidth="1"/>
    <col min="1537" max="1782" width="9.140625" style="189"/>
    <col min="1783" max="1783" width="12.42578125" style="189" customWidth="1"/>
    <col min="1784" max="1791" width="8.7109375" style="189" customWidth="1"/>
    <col min="1792" max="1792" width="8.140625" style="189" customWidth="1"/>
    <col min="1793" max="2038" width="9.140625" style="189"/>
    <col min="2039" max="2039" width="12.42578125" style="189" customWidth="1"/>
    <col min="2040" max="2047" width="8.7109375" style="189" customWidth="1"/>
    <col min="2048" max="2048" width="8.140625" style="189" customWidth="1"/>
    <col min="2049" max="2294" width="9.140625" style="189"/>
    <col min="2295" max="2295" width="12.42578125" style="189" customWidth="1"/>
    <col min="2296" max="2303" width="8.7109375" style="189" customWidth="1"/>
    <col min="2304" max="2304" width="8.140625" style="189" customWidth="1"/>
    <col min="2305" max="2550" width="9.140625" style="189"/>
    <col min="2551" max="2551" width="12.42578125" style="189" customWidth="1"/>
    <col min="2552" max="2559" width="8.7109375" style="189" customWidth="1"/>
    <col min="2560" max="2560" width="8.140625" style="189" customWidth="1"/>
    <col min="2561" max="2806" width="9.140625" style="189"/>
    <col min="2807" max="2807" width="12.42578125" style="189" customWidth="1"/>
    <col min="2808" max="2815" width="8.7109375" style="189" customWidth="1"/>
    <col min="2816" max="2816" width="8.140625" style="189" customWidth="1"/>
    <col min="2817" max="3062" width="9.140625" style="189"/>
    <col min="3063" max="3063" width="12.42578125" style="189" customWidth="1"/>
    <col min="3064" max="3071" width="8.7109375" style="189" customWidth="1"/>
    <col min="3072" max="3072" width="8.140625" style="189" customWidth="1"/>
    <col min="3073" max="3318" width="9.140625" style="189"/>
    <col min="3319" max="3319" width="12.42578125" style="189" customWidth="1"/>
    <col min="3320" max="3327" width="8.7109375" style="189" customWidth="1"/>
    <col min="3328" max="3328" width="8.140625" style="189" customWidth="1"/>
    <col min="3329" max="3574" width="9.140625" style="189"/>
    <col min="3575" max="3575" width="12.42578125" style="189" customWidth="1"/>
    <col min="3576" max="3583" width="8.7109375" style="189" customWidth="1"/>
    <col min="3584" max="3584" width="8.140625" style="189" customWidth="1"/>
    <col min="3585" max="3830" width="9.140625" style="189"/>
    <col min="3831" max="3831" width="12.42578125" style="189" customWidth="1"/>
    <col min="3832" max="3839" width="8.7109375" style="189" customWidth="1"/>
    <col min="3840" max="3840" width="8.140625" style="189" customWidth="1"/>
    <col min="3841" max="4086" width="9.140625" style="189"/>
    <col min="4087" max="4087" width="12.42578125" style="189" customWidth="1"/>
    <col min="4088" max="4095" width="8.7109375" style="189" customWidth="1"/>
    <col min="4096" max="4096" width="8.140625" style="189" customWidth="1"/>
    <col min="4097" max="4342" width="9.140625" style="189"/>
    <col min="4343" max="4343" width="12.42578125" style="189" customWidth="1"/>
    <col min="4344" max="4351" width="8.7109375" style="189" customWidth="1"/>
    <col min="4352" max="4352" width="8.140625" style="189" customWidth="1"/>
    <col min="4353" max="4598" width="9.140625" style="189"/>
    <col min="4599" max="4599" width="12.42578125" style="189" customWidth="1"/>
    <col min="4600" max="4607" width="8.7109375" style="189" customWidth="1"/>
    <col min="4608" max="4608" width="8.140625" style="189" customWidth="1"/>
    <col min="4609" max="4854" width="9.140625" style="189"/>
    <col min="4855" max="4855" width="12.42578125" style="189" customWidth="1"/>
    <col min="4856" max="4863" width="8.7109375" style="189" customWidth="1"/>
    <col min="4864" max="4864" width="8.140625" style="189" customWidth="1"/>
    <col min="4865" max="5110" width="9.140625" style="189"/>
    <col min="5111" max="5111" width="12.42578125" style="189" customWidth="1"/>
    <col min="5112" max="5119" width="8.7109375" style="189" customWidth="1"/>
    <col min="5120" max="5120" width="8.140625" style="189" customWidth="1"/>
    <col min="5121" max="5366" width="9.140625" style="189"/>
    <col min="5367" max="5367" width="12.42578125" style="189" customWidth="1"/>
    <col min="5368" max="5375" width="8.7109375" style="189" customWidth="1"/>
    <col min="5376" max="5376" width="8.140625" style="189" customWidth="1"/>
    <col min="5377" max="5622" width="9.140625" style="189"/>
    <col min="5623" max="5623" width="12.42578125" style="189" customWidth="1"/>
    <col min="5624" max="5631" width="8.7109375" style="189" customWidth="1"/>
    <col min="5632" max="5632" width="8.140625" style="189" customWidth="1"/>
    <col min="5633" max="5878" width="9.140625" style="189"/>
    <col min="5879" max="5879" width="12.42578125" style="189" customWidth="1"/>
    <col min="5880" max="5887" width="8.7109375" style="189" customWidth="1"/>
    <col min="5888" max="5888" width="8.140625" style="189" customWidth="1"/>
    <col min="5889" max="6134" width="9.140625" style="189"/>
    <col min="6135" max="6135" width="12.42578125" style="189" customWidth="1"/>
    <col min="6136" max="6143" width="8.7109375" style="189" customWidth="1"/>
    <col min="6144" max="6144" width="8.140625" style="189" customWidth="1"/>
    <col min="6145" max="6390" width="9.140625" style="189"/>
    <col min="6391" max="6391" width="12.42578125" style="189" customWidth="1"/>
    <col min="6392" max="6399" width="8.7109375" style="189" customWidth="1"/>
    <col min="6400" max="6400" width="8.140625" style="189" customWidth="1"/>
    <col min="6401" max="6646" width="9.140625" style="189"/>
    <col min="6647" max="6647" width="12.42578125" style="189" customWidth="1"/>
    <col min="6648" max="6655" width="8.7109375" style="189" customWidth="1"/>
    <col min="6656" max="6656" width="8.140625" style="189" customWidth="1"/>
    <col min="6657" max="6902" width="9.140625" style="189"/>
    <col min="6903" max="6903" width="12.42578125" style="189" customWidth="1"/>
    <col min="6904" max="6911" width="8.7109375" style="189" customWidth="1"/>
    <col min="6912" max="6912" width="8.140625" style="189" customWidth="1"/>
    <col min="6913" max="7158" width="9.140625" style="189"/>
    <col min="7159" max="7159" width="12.42578125" style="189" customWidth="1"/>
    <col min="7160" max="7167" width="8.7109375" style="189" customWidth="1"/>
    <col min="7168" max="7168" width="8.140625" style="189" customWidth="1"/>
    <col min="7169" max="7414" width="9.140625" style="189"/>
    <col min="7415" max="7415" width="12.42578125" style="189" customWidth="1"/>
    <col min="7416" max="7423" width="8.7109375" style="189" customWidth="1"/>
    <col min="7424" max="7424" width="8.140625" style="189" customWidth="1"/>
    <col min="7425" max="7670" width="9.140625" style="189"/>
    <col min="7671" max="7671" width="12.42578125" style="189" customWidth="1"/>
    <col min="7672" max="7679" width="8.7109375" style="189" customWidth="1"/>
    <col min="7680" max="7680" width="8.140625" style="189" customWidth="1"/>
    <col min="7681" max="7926" width="9.140625" style="189"/>
    <col min="7927" max="7927" width="12.42578125" style="189" customWidth="1"/>
    <col min="7928" max="7935" width="8.7109375" style="189" customWidth="1"/>
    <col min="7936" max="7936" width="8.140625" style="189" customWidth="1"/>
    <col min="7937" max="8182" width="9.140625" style="189"/>
    <col min="8183" max="8183" width="12.42578125" style="189" customWidth="1"/>
    <col min="8184" max="8191" width="8.7109375" style="189" customWidth="1"/>
    <col min="8192" max="8192" width="8.140625" style="189" customWidth="1"/>
    <col min="8193" max="8438" width="9.140625" style="189"/>
    <col min="8439" max="8439" width="12.42578125" style="189" customWidth="1"/>
    <col min="8440" max="8447" width="8.7109375" style="189" customWidth="1"/>
    <col min="8448" max="8448" width="8.140625" style="189" customWidth="1"/>
    <col min="8449" max="8694" width="9.140625" style="189"/>
    <col min="8695" max="8695" width="12.42578125" style="189" customWidth="1"/>
    <col min="8696" max="8703" width="8.7109375" style="189" customWidth="1"/>
    <col min="8704" max="8704" width="8.140625" style="189" customWidth="1"/>
    <col min="8705" max="8950" width="9.140625" style="189"/>
    <col min="8951" max="8951" width="12.42578125" style="189" customWidth="1"/>
    <col min="8952" max="8959" width="8.7109375" style="189" customWidth="1"/>
    <col min="8960" max="8960" width="8.140625" style="189" customWidth="1"/>
    <col min="8961" max="9206" width="9.140625" style="189"/>
    <col min="9207" max="9207" width="12.42578125" style="189" customWidth="1"/>
    <col min="9208" max="9215" width="8.7109375" style="189" customWidth="1"/>
    <col min="9216" max="9216" width="8.140625" style="189" customWidth="1"/>
    <col min="9217" max="9462" width="9.140625" style="189"/>
    <col min="9463" max="9463" width="12.42578125" style="189" customWidth="1"/>
    <col min="9464" max="9471" width="8.7109375" style="189" customWidth="1"/>
    <col min="9472" max="9472" width="8.140625" style="189" customWidth="1"/>
    <col min="9473" max="9718" width="9.140625" style="189"/>
    <col min="9719" max="9719" width="12.42578125" style="189" customWidth="1"/>
    <col min="9720" max="9727" width="8.7109375" style="189" customWidth="1"/>
    <col min="9728" max="9728" width="8.140625" style="189" customWidth="1"/>
    <col min="9729" max="9974" width="9.140625" style="189"/>
    <col min="9975" max="9975" width="12.42578125" style="189" customWidth="1"/>
    <col min="9976" max="9983" width="8.7109375" style="189" customWidth="1"/>
    <col min="9984" max="9984" width="8.140625" style="189" customWidth="1"/>
    <col min="9985" max="10230" width="9.140625" style="189"/>
    <col min="10231" max="10231" width="12.42578125" style="189" customWidth="1"/>
    <col min="10232" max="10239" width="8.7109375" style="189" customWidth="1"/>
    <col min="10240" max="10240" width="8.140625" style="189" customWidth="1"/>
    <col min="10241" max="10486" width="9.140625" style="189"/>
    <col min="10487" max="10487" width="12.42578125" style="189" customWidth="1"/>
    <col min="10488" max="10495" width="8.7109375" style="189" customWidth="1"/>
    <col min="10496" max="10496" width="8.140625" style="189" customWidth="1"/>
    <col min="10497" max="10742" width="9.140625" style="189"/>
    <col min="10743" max="10743" width="12.42578125" style="189" customWidth="1"/>
    <col min="10744" max="10751" width="8.7109375" style="189" customWidth="1"/>
    <col min="10752" max="10752" width="8.140625" style="189" customWidth="1"/>
    <col min="10753" max="10998" width="9.140625" style="189"/>
    <col min="10999" max="10999" width="12.42578125" style="189" customWidth="1"/>
    <col min="11000" max="11007" width="8.7109375" style="189" customWidth="1"/>
    <col min="11008" max="11008" width="8.140625" style="189" customWidth="1"/>
    <col min="11009" max="11254" width="9.140625" style="189"/>
    <col min="11255" max="11255" width="12.42578125" style="189" customWidth="1"/>
    <col min="11256" max="11263" width="8.7109375" style="189" customWidth="1"/>
    <col min="11264" max="11264" width="8.140625" style="189" customWidth="1"/>
    <col min="11265" max="11510" width="9.140625" style="189"/>
    <col min="11511" max="11511" width="12.42578125" style="189" customWidth="1"/>
    <col min="11512" max="11519" width="8.7109375" style="189" customWidth="1"/>
    <col min="11520" max="11520" width="8.140625" style="189" customWidth="1"/>
    <col min="11521" max="11766" width="9.140625" style="189"/>
    <col min="11767" max="11767" width="12.42578125" style="189" customWidth="1"/>
    <col min="11768" max="11775" width="8.7109375" style="189" customWidth="1"/>
    <col min="11776" max="11776" width="8.140625" style="189" customWidth="1"/>
    <col min="11777" max="12022" width="9.140625" style="189"/>
    <col min="12023" max="12023" width="12.42578125" style="189" customWidth="1"/>
    <col min="12024" max="12031" width="8.7109375" style="189" customWidth="1"/>
    <col min="12032" max="12032" width="8.140625" style="189" customWidth="1"/>
    <col min="12033" max="12278" width="9.140625" style="189"/>
    <col min="12279" max="12279" width="12.42578125" style="189" customWidth="1"/>
    <col min="12280" max="12287" width="8.7109375" style="189" customWidth="1"/>
    <col min="12288" max="12288" width="8.140625" style="189" customWidth="1"/>
    <col min="12289" max="12534" width="9.140625" style="189"/>
    <col min="12535" max="12535" width="12.42578125" style="189" customWidth="1"/>
    <col min="12536" max="12543" width="8.7109375" style="189" customWidth="1"/>
    <col min="12544" max="12544" width="8.140625" style="189" customWidth="1"/>
    <col min="12545" max="12790" width="9.140625" style="189"/>
    <col min="12791" max="12791" width="12.42578125" style="189" customWidth="1"/>
    <col min="12792" max="12799" width="8.7109375" style="189" customWidth="1"/>
    <col min="12800" max="12800" width="8.140625" style="189" customWidth="1"/>
    <col min="12801" max="13046" width="9.140625" style="189"/>
    <col min="13047" max="13047" width="12.42578125" style="189" customWidth="1"/>
    <col min="13048" max="13055" width="8.7109375" style="189" customWidth="1"/>
    <col min="13056" max="13056" width="8.140625" style="189" customWidth="1"/>
    <col min="13057" max="13302" width="9.140625" style="189"/>
    <col min="13303" max="13303" width="12.42578125" style="189" customWidth="1"/>
    <col min="13304" max="13311" width="8.7109375" style="189" customWidth="1"/>
    <col min="13312" max="13312" width="8.140625" style="189" customWidth="1"/>
    <col min="13313" max="13558" width="9.140625" style="189"/>
    <col min="13559" max="13559" width="12.42578125" style="189" customWidth="1"/>
    <col min="13560" max="13567" width="8.7109375" style="189" customWidth="1"/>
    <col min="13568" max="13568" width="8.140625" style="189" customWidth="1"/>
    <col min="13569" max="13814" width="9.140625" style="189"/>
    <col min="13815" max="13815" width="12.42578125" style="189" customWidth="1"/>
    <col min="13816" max="13823" width="8.7109375" style="189" customWidth="1"/>
    <col min="13824" max="13824" width="8.140625" style="189" customWidth="1"/>
    <col min="13825" max="14070" width="9.140625" style="189"/>
    <col min="14071" max="14071" width="12.42578125" style="189" customWidth="1"/>
    <col min="14072" max="14079" width="8.7109375" style="189" customWidth="1"/>
    <col min="14080" max="14080" width="8.140625" style="189" customWidth="1"/>
    <col min="14081" max="14326" width="9.140625" style="189"/>
    <col min="14327" max="14327" width="12.42578125" style="189" customWidth="1"/>
    <col min="14328" max="14335" width="8.7109375" style="189" customWidth="1"/>
    <col min="14336" max="14336" width="8.140625" style="189" customWidth="1"/>
    <col min="14337" max="14582" width="9.140625" style="189"/>
    <col min="14583" max="14583" width="12.42578125" style="189" customWidth="1"/>
    <col min="14584" max="14591" width="8.7109375" style="189" customWidth="1"/>
    <col min="14592" max="14592" width="8.140625" style="189" customWidth="1"/>
    <col min="14593" max="14838" width="9.140625" style="189"/>
    <col min="14839" max="14839" width="12.42578125" style="189" customWidth="1"/>
    <col min="14840" max="14847" width="8.7109375" style="189" customWidth="1"/>
    <col min="14848" max="14848" width="8.140625" style="189" customWidth="1"/>
    <col min="14849" max="15094" width="9.140625" style="189"/>
    <col min="15095" max="15095" width="12.42578125" style="189" customWidth="1"/>
    <col min="15096" max="15103" width="8.7109375" style="189" customWidth="1"/>
    <col min="15104" max="15104" width="8.140625" style="189" customWidth="1"/>
    <col min="15105" max="15350" width="9.140625" style="189"/>
    <col min="15351" max="15351" width="12.42578125" style="189" customWidth="1"/>
    <col min="15352" max="15359" width="8.7109375" style="189" customWidth="1"/>
    <col min="15360" max="15360" width="8.140625" style="189" customWidth="1"/>
    <col min="15361" max="15606" width="9.140625" style="189"/>
    <col min="15607" max="15607" width="12.42578125" style="189" customWidth="1"/>
    <col min="15608" max="15615" width="8.7109375" style="189" customWidth="1"/>
    <col min="15616" max="15616" width="8.140625" style="189" customWidth="1"/>
    <col min="15617" max="15862" width="9.140625" style="189"/>
    <col min="15863" max="15863" width="12.42578125" style="189" customWidth="1"/>
    <col min="15864" max="15871" width="8.7109375" style="189" customWidth="1"/>
    <col min="15872" max="15872" width="8.140625" style="189" customWidth="1"/>
    <col min="15873" max="16118" width="9.140625" style="189"/>
    <col min="16119" max="16119" width="12.42578125" style="189" customWidth="1"/>
    <col min="16120" max="16127" width="8.7109375" style="189" customWidth="1"/>
    <col min="16128" max="16128" width="8.140625" style="189" customWidth="1"/>
    <col min="16129" max="16384" width="9.140625" style="189"/>
  </cols>
  <sheetData>
    <row r="1" spans="1:9" ht="18" customHeight="1" x14ac:dyDescent="0.25">
      <c r="A1" s="355" t="s">
        <v>2126</v>
      </c>
      <c r="B1" s="356"/>
      <c r="C1" s="356"/>
      <c r="D1" s="356"/>
      <c r="E1" s="356"/>
      <c r="F1" s="356"/>
      <c r="G1" s="356"/>
      <c r="H1" s="356"/>
    </row>
    <row r="2" spans="1:9" ht="18" customHeight="1" x14ac:dyDescent="0.25">
      <c r="A2" s="355" t="s">
        <v>2127</v>
      </c>
      <c r="B2" s="356"/>
      <c r="C2" s="356"/>
      <c r="D2" s="356"/>
      <c r="E2" s="356"/>
      <c r="F2" s="356"/>
      <c r="G2" s="356"/>
      <c r="H2" s="356"/>
    </row>
    <row r="3" spans="1:9" ht="18" customHeight="1" x14ac:dyDescent="0.2">
      <c r="A3" s="349" t="s">
        <v>2150</v>
      </c>
      <c r="B3" s="349"/>
      <c r="C3" s="349"/>
      <c r="D3" s="349"/>
      <c r="E3" s="349"/>
      <c r="F3" s="349"/>
      <c r="G3" s="349"/>
      <c r="H3" s="349"/>
    </row>
    <row r="4" spans="1:9" s="190" customFormat="1" ht="24" customHeight="1" x14ac:dyDescent="0.2">
      <c r="A4" s="350"/>
      <c r="B4" s="352" t="s">
        <v>2128</v>
      </c>
      <c r="C4" s="352" t="s">
        <v>2129</v>
      </c>
      <c r="D4" s="352"/>
      <c r="E4" s="352"/>
      <c r="F4" s="352"/>
      <c r="G4" s="352"/>
      <c r="H4" s="352"/>
      <c r="I4" s="353" t="s">
        <v>2156</v>
      </c>
    </row>
    <row r="5" spans="1:9" s="191" customFormat="1" ht="135.75" customHeight="1" x14ac:dyDescent="0.2">
      <c r="A5" s="351"/>
      <c r="B5" s="352"/>
      <c r="C5" s="215" t="s">
        <v>2155</v>
      </c>
      <c r="D5" s="215" t="s">
        <v>2130</v>
      </c>
      <c r="E5" s="215" t="s">
        <v>2131</v>
      </c>
      <c r="F5" s="215" t="s">
        <v>2144</v>
      </c>
      <c r="G5" s="215" t="s">
        <v>2140</v>
      </c>
      <c r="H5" s="215" t="s">
        <v>2141</v>
      </c>
      <c r="I5" s="354"/>
    </row>
    <row r="6" spans="1:9" s="192" customFormat="1" ht="29.1" customHeight="1" x14ac:dyDescent="0.25">
      <c r="A6" s="216">
        <v>2009</v>
      </c>
      <c r="B6" s="217">
        <f>SUM(C6:I6)</f>
        <v>3738214</v>
      </c>
      <c r="C6" s="218">
        <v>463334</v>
      </c>
      <c r="D6" s="218">
        <v>133196</v>
      </c>
      <c r="E6" s="218">
        <v>264208</v>
      </c>
      <c r="F6" s="218">
        <v>2166322</v>
      </c>
      <c r="G6" s="218">
        <v>443594</v>
      </c>
      <c r="H6" s="218">
        <v>203717</v>
      </c>
      <c r="I6" s="218">
        <v>63843</v>
      </c>
    </row>
    <row r="7" spans="1:9" ht="29.1" customHeight="1" x14ac:dyDescent="0.25">
      <c r="A7" s="216">
        <v>2022</v>
      </c>
      <c r="B7" s="217">
        <f>SUM(C7:I7)</f>
        <v>4645714</v>
      </c>
      <c r="C7" s="218">
        <v>1139609</v>
      </c>
      <c r="D7" s="218">
        <v>223266</v>
      </c>
      <c r="E7" s="218">
        <v>816873</v>
      </c>
      <c r="F7" s="218">
        <v>1792558</v>
      </c>
      <c r="G7" s="218">
        <v>442062</v>
      </c>
      <c r="H7" s="218">
        <v>182194</v>
      </c>
      <c r="I7" s="218">
        <v>49152</v>
      </c>
    </row>
    <row r="8" spans="1:9" ht="15" customHeight="1" x14ac:dyDescent="0.25">
      <c r="A8" s="231"/>
      <c r="B8" s="232"/>
      <c r="C8" s="233"/>
      <c r="D8" s="233"/>
      <c r="E8" s="233"/>
      <c r="F8" s="233"/>
      <c r="G8" s="233"/>
      <c r="H8" s="233"/>
      <c r="I8" s="233"/>
    </row>
    <row r="9" spans="1:9" ht="35.25" customHeight="1" x14ac:dyDescent="0.25">
      <c r="A9" s="219"/>
      <c r="B9" s="220"/>
      <c r="C9" s="221"/>
      <c r="D9" s="221"/>
      <c r="E9" s="221"/>
      <c r="F9" s="221"/>
      <c r="G9" s="221"/>
      <c r="H9" s="221"/>
      <c r="I9" s="221"/>
    </row>
    <row r="10" spans="1:9" ht="18" customHeight="1" x14ac:dyDescent="0.25">
      <c r="A10" s="355" t="s">
        <v>2132</v>
      </c>
      <c r="B10" s="355"/>
      <c r="C10" s="355"/>
      <c r="D10" s="355"/>
      <c r="E10" s="355"/>
      <c r="F10" s="355"/>
      <c r="G10" s="355"/>
      <c r="H10" s="355"/>
      <c r="I10" s="221"/>
    </row>
    <row r="11" spans="1:9" ht="18" customHeight="1" x14ac:dyDescent="0.25">
      <c r="A11" s="355" t="s">
        <v>2133</v>
      </c>
      <c r="B11" s="355"/>
      <c r="C11" s="355"/>
      <c r="D11" s="355"/>
      <c r="E11" s="355"/>
      <c r="F11" s="355"/>
      <c r="G11" s="355"/>
      <c r="H11" s="355"/>
      <c r="I11" s="221"/>
    </row>
    <row r="12" spans="1:9" ht="18" customHeight="1" x14ac:dyDescent="0.25">
      <c r="A12" s="349" t="s">
        <v>2149</v>
      </c>
      <c r="B12" s="349"/>
      <c r="C12" s="349"/>
      <c r="D12" s="349"/>
      <c r="E12" s="349"/>
      <c r="F12" s="349"/>
      <c r="G12" s="349"/>
      <c r="H12" s="349"/>
      <c r="I12" s="221"/>
    </row>
    <row r="13" spans="1:9" ht="23.25" customHeight="1" x14ac:dyDescent="0.2">
      <c r="A13" s="350"/>
      <c r="B13" s="352" t="s">
        <v>2128</v>
      </c>
      <c r="C13" s="352" t="s">
        <v>2129</v>
      </c>
      <c r="D13" s="352"/>
      <c r="E13" s="352"/>
      <c r="F13" s="352"/>
      <c r="G13" s="352"/>
      <c r="H13" s="352"/>
      <c r="I13" s="353" t="s">
        <v>2156</v>
      </c>
    </row>
    <row r="14" spans="1:9" ht="132" customHeight="1" x14ac:dyDescent="0.2">
      <c r="A14" s="351"/>
      <c r="B14" s="352"/>
      <c r="C14" s="215" t="s">
        <v>2155</v>
      </c>
      <c r="D14" s="215" t="s">
        <v>2130</v>
      </c>
      <c r="E14" s="215" t="s">
        <v>2131</v>
      </c>
      <c r="F14" s="215" t="s">
        <v>2144</v>
      </c>
      <c r="G14" s="215" t="s">
        <v>2140</v>
      </c>
      <c r="H14" s="215" t="s">
        <v>2141</v>
      </c>
      <c r="I14" s="354"/>
    </row>
    <row r="15" spans="1:9" ht="29.1" customHeight="1" x14ac:dyDescent="0.25">
      <c r="A15" s="216">
        <v>2009</v>
      </c>
      <c r="B15" s="217">
        <f>SUM(C15:I15)</f>
        <v>99.999678992120863</v>
      </c>
      <c r="C15" s="222">
        <v>12.394488722725699</v>
      </c>
      <c r="D15" s="222">
        <v>3.5630804558097875</v>
      </c>
      <c r="E15" s="222">
        <v>7.0677374776163884</v>
      </c>
      <c r="F15" s="222">
        <v>57.950535895903563</v>
      </c>
      <c r="G15" s="222">
        <v>11.866430761543043</v>
      </c>
      <c r="H15" s="222">
        <v>5.4495635095363415</v>
      </c>
      <c r="I15" s="222">
        <v>1.7078421689860377</v>
      </c>
    </row>
    <row r="16" spans="1:9" ht="29.1" customHeight="1" x14ac:dyDescent="0.25">
      <c r="A16" s="216">
        <v>2022</v>
      </c>
      <c r="B16" s="217">
        <f>SUM(C16:I16)</f>
        <v>100.00000000000001</v>
      </c>
      <c r="C16" s="222">
        <v>24.530330536920697</v>
      </c>
      <c r="D16" s="222">
        <v>4.8058490040497546</v>
      </c>
      <c r="E16" s="222">
        <v>17.583368240059546</v>
      </c>
      <c r="F16" s="222">
        <v>38.585199174981497</v>
      </c>
      <c r="G16" s="222">
        <v>9.5154802900049376</v>
      </c>
      <c r="H16" s="222">
        <v>3.9217653088416551</v>
      </c>
      <c r="I16" s="222">
        <v>1.0580074451419093</v>
      </c>
    </row>
    <row r="17" spans="1:9" ht="12.95" customHeight="1" x14ac:dyDescent="0.2">
      <c r="A17" s="270"/>
      <c r="B17" s="271"/>
      <c r="C17" s="271"/>
      <c r="D17" s="271"/>
      <c r="E17" s="271"/>
      <c r="F17" s="271"/>
      <c r="G17" s="271"/>
      <c r="H17" s="271"/>
      <c r="I17" s="272"/>
    </row>
    <row r="18" spans="1:9" ht="12.95" customHeight="1" x14ac:dyDescent="0.2">
      <c r="A18" s="193"/>
      <c r="B18" s="194"/>
      <c r="C18" s="194"/>
      <c r="D18" s="194"/>
      <c r="E18" s="194"/>
      <c r="F18" s="194"/>
      <c r="G18" s="194"/>
      <c r="H18" s="194"/>
      <c r="I18" s="194"/>
    </row>
    <row r="19" spans="1:9" s="196" customFormat="1" ht="12.95" customHeight="1" x14ac:dyDescent="0.2">
      <c r="A19" s="261"/>
      <c r="B19" s="195"/>
      <c r="C19" s="195"/>
      <c r="D19" s="195"/>
      <c r="E19" s="195"/>
      <c r="F19" s="195"/>
      <c r="G19" s="195"/>
      <c r="H19" s="195"/>
    </row>
    <row r="20" spans="1:9" x14ac:dyDescent="0.2">
      <c r="B20" s="193"/>
      <c r="C20" s="193"/>
      <c r="D20" s="193"/>
      <c r="E20" s="193"/>
      <c r="F20" s="193"/>
      <c r="G20" s="193"/>
      <c r="H20" s="193"/>
      <c r="I20" s="197"/>
    </row>
    <row r="21" spans="1:9" x14ac:dyDescent="0.2">
      <c r="A21" s="198"/>
      <c r="B21" s="197"/>
      <c r="C21" s="197"/>
      <c r="D21" s="197"/>
      <c r="E21" s="197"/>
      <c r="F21" s="197"/>
      <c r="G21" s="197"/>
      <c r="H21" s="197"/>
      <c r="I21" s="197"/>
    </row>
    <row r="22" spans="1:9" x14ac:dyDescent="0.2">
      <c r="A22" s="199"/>
    </row>
    <row r="23" spans="1:9" x14ac:dyDescent="0.2">
      <c r="A23" s="199"/>
    </row>
  </sheetData>
  <mergeCells count="14">
    <mergeCell ref="I4:I5"/>
    <mergeCell ref="A10:H10"/>
    <mergeCell ref="A11:H11"/>
    <mergeCell ref="A1:H1"/>
    <mergeCell ref="A2:H2"/>
    <mergeCell ref="A3:H3"/>
    <mergeCell ref="A4:A5"/>
    <mergeCell ref="B4:B5"/>
    <mergeCell ref="C4:H4"/>
    <mergeCell ref="A12:H12"/>
    <mergeCell ref="A13:A14"/>
    <mergeCell ref="B13:B14"/>
    <mergeCell ref="C13:H13"/>
    <mergeCell ref="I13:I14"/>
  </mergeCells>
  <pageMargins left="0.78740157480314965" right="0.78740157480314965" top="0.78740157480314965" bottom="0.78740157480314965" header="0.51181102362204722" footer="0.51181102362204722"/>
  <pageSetup paperSize="9" scale="98" firstPageNumber="174" orientation="portrait" useFirstPageNumber="1" r:id="rId1"/>
  <headerFooter alignWithMargins="0">
    <oddFooter>&amp;C&amp;"Times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8"/>
  <sheetViews>
    <sheetView topLeftCell="A25" zoomScaleNormal="100" zoomScaleSheetLayoutView="100" workbookViewId="0">
      <selection activeCell="B9" sqref="B9"/>
    </sheetView>
  </sheetViews>
  <sheetFormatPr defaultRowHeight="12.75" x14ac:dyDescent="0.2"/>
  <cols>
    <col min="1" max="1" width="37.140625" style="28" customWidth="1"/>
    <col min="2" max="4" width="15.140625" style="45" customWidth="1"/>
    <col min="5" max="5" width="7.42578125" hidden="1" customWidth="1"/>
    <col min="6" max="6" width="8.85546875" hidden="1" customWidth="1"/>
    <col min="7" max="7" width="7.42578125" hidden="1" customWidth="1"/>
    <col min="8" max="8" width="5.42578125" hidden="1" customWidth="1"/>
    <col min="9" max="9" width="3.140625" hidden="1" customWidth="1"/>
  </cols>
  <sheetData>
    <row r="1" spans="1:10" s="50" customFormat="1" ht="18" customHeight="1" x14ac:dyDescent="0.25">
      <c r="A1" s="44" t="s">
        <v>2154</v>
      </c>
      <c r="B1" s="31"/>
      <c r="C1" s="31"/>
      <c r="D1" s="65"/>
    </row>
    <row r="2" spans="1:10" s="50" customFormat="1" ht="18" customHeight="1" x14ac:dyDescent="0.25">
      <c r="A2" s="44" t="s">
        <v>2151</v>
      </c>
      <c r="B2" s="31"/>
      <c r="C2" s="31"/>
      <c r="D2" s="65"/>
    </row>
    <row r="3" spans="1:10" s="50" customFormat="1" ht="18" customHeight="1" x14ac:dyDescent="0.25">
      <c r="A3" s="282" t="s">
        <v>2160</v>
      </c>
      <c r="B3" s="31"/>
      <c r="C3" s="31"/>
      <c r="D3" s="65"/>
    </row>
    <row r="4" spans="1:10" s="76" customFormat="1" ht="20.100000000000001" customHeight="1" x14ac:dyDescent="0.25">
      <c r="A4" s="288"/>
      <c r="B4" s="314" t="s">
        <v>2159</v>
      </c>
      <c r="C4" s="316" t="s">
        <v>16</v>
      </c>
      <c r="D4" s="316"/>
    </row>
    <row r="5" spans="1:10" s="76" customFormat="1" ht="20.100000000000001" customHeight="1" x14ac:dyDescent="0.25">
      <c r="A5" s="273"/>
      <c r="B5" s="315"/>
      <c r="C5" s="285" t="s">
        <v>32</v>
      </c>
      <c r="D5" s="285" t="s">
        <v>33</v>
      </c>
    </row>
    <row r="6" spans="1:10" s="76" customFormat="1" ht="12.95" customHeight="1" x14ac:dyDescent="0.25">
      <c r="A6" s="77"/>
      <c r="B6" s="78"/>
      <c r="C6" s="78"/>
      <c r="D6" s="78"/>
    </row>
    <row r="7" spans="1:10" s="76" customFormat="1" ht="15.95" customHeight="1" x14ac:dyDescent="0.25">
      <c r="A7" s="79" t="s">
        <v>0</v>
      </c>
      <c r="B7" s="67">
        <v>6936156</v>
      </c>
      <c r="C7" s="67">
        <v>2408183</v>
      </c>
      <c r="D7" s="67">
        <v>4527973</v>
      </c>
      <c r="E7" s="80"/>
      <c r="F7" s="81"/>
      <c r="J7" s="87"/>
    </row>
    <row r="8" spans="1:10" s="76" customFormat="1" ht="15.95" customHeight="1" x14ac:dyDescent="0.25">
      <c r="A8" s="82" t="s">
        <v>1</v>
      </c>
      <c r="B8" s="67">
        <v>561443</v>
      </c>
      <c r="C8" s="67">
        <v>131627</v>
      </c>
      <c r="D8" s="67">
        <v>429816</v>
      </c>
      <c r="E8" s="83">
        <f>B8-B9-B10-B11-B13-B14-B16</f>
        <v>0</v>
      </c>
      <c r="F8" s="83" t="e">
        <f>C8-C9-C10-C11-C13-C14-C16</f>
        <v>#VALUE!</v>
      </c>
      <c r="G8" s="83">
        <f>D8-D9-D10-D11-D13-D14-D16</f>
        <v>0</v>
      </c>
    </row>
    <row r="9" spans="1:10" s="76" customFormat="1" ht="15.95" customHeight="1" x14ac:dyDescent="0.25">
      <c r="A9" s="84" t="s">
        <v>34</v>
      </c>
      <c r="B9" s="69">
        <v>28559</v>
      </c>
      <c r="C9" s="69">
        <v>19390</v>
      </c>
      <c r="D9" s="69">
        <v>9169</v>
      </c>
      <c r="E9" s="83"/>
      <c r="F9" s="83"/>
      <c r="G9" s="83"/>
    </row>
    <row r="10" spans="1:10" s="76" customFormat="1" ht="15.95" customHeight="1" x14ac:dyDescent="0.25">
      <c r="A10" s="85" t="s">
        <v>39</v>
      </c>
      <c r="B10" s="69">
        <v>59298</v>
      </c>
      <c r="C10" s="69">
        <v>44012</v>
      </c>
      <c r="D10" s="69">
        <v>15286</v>
      </c>
      <c r="E10" s="80"/>
      <c r="F10" s="80"/>
      <c r="G10" s="80"/>
    </row>
    <row r="11" spans="1:10" s="76" customFormat="1" ht="15.95" customHeight="1" x14ac:dyDescent="0.25">
      <c r="A11" s="85" t="s">
        <v>43</v>
      </c>
      <c r="B11" s="69">
        <v>25010</v>
      </c>
      <c r="C11" s="69">
        <v>24160</v>
      </c>
      <c r="D11" s="69">
        <v>850</v>
      </c>
      <c r="E11" s="80"/>
      <c r="F11" s="80"/>
      <c r="G11" s="80"/>
    </row>
    <row r="12" spans="1:10" s="76" customFormat="1" ht="15.95" customHeight="1" x14ac:dyDescent="0.25">
      <c r="A12" s="86" t="s">
        <v>44</v>
      </c>
      <c r="B12" s="69">
        <v>10458</v>
      </c>
      <c r="C12" s="69">
        <v>10458</v>
      </c>
      <c r="D12" s="69" t="s">
        <v>36</v>
      </c>
      <c r="E12" s="80"/>
      <c r="F12" s="81"/>
    </row>
    <row r="13" spans="1:10" s="76" customFormat="1" ht="15.95" customHeight="1" x14ac:dyDescent="0.25">
      <c r="A13" s="85" t="s">
        <v>46</v>
      </c>
      <c r="B13" s="69">
        <v>98194</v>
      </c>
      <c r="C13" s="69" t="s">
        <v>36</v>
      </c>
      <c r="D13" s="69">
        <v>98194</v>
      </c>
      <c r="E13" s="80" t="e">
        <f>#REF!+#REF!+#REF!+#REF!+#REF!+#REF!+#REF!+#REF!+#REF!-B13</f>
        <v>#REF!</v>
      </c>
      <c r="F13" s="80" t="e">
        <f>#REF!+#REF!+#REF!+#REF!+#REF!+#REF!+#REF!+#REF!+#REF!-C13</f>
        <v>#REF!</v>
      </c>
      <c r="G13" s="80" t="e">
        <f>#REF!+#REF!+#REF!+#REF!+#REF!+#REF!+#REF!+#REF!+#REF!-D13</f>
        <v>#REF!</v>
      </c>
    </row>
    <row r="14" spans="1:10" s="76" customFormat="1" ht="15.95" customHeight="1" x14ac:dyDescent="0.25">
      <c r="A14" s="85" t="s">
        <v>103</v>
      </c>
      <c r="B14" s="69">
        <v>149089</v>
      </c>
      <c r="C14" s="69">
        <v>22764</v>
      </c>
      <c r="D14" s="69">
        <v>126325</v>
      </c>
      <c r="E14" s="80" t="e">
        <f>B14-#REF!-#REF!-#REF!-#REF!-#REF!-#REF!-#REF!-#REF!-#REF!-#REF!</f>
        <v>#REF!</v>
      </c>
      <c r="F14" s="80" t="e">
        <f>C14-#REF!-#REF!-#REF!-#REF!-#REF!-#REF!-#REF!-#REF!-#REF!-#REF!</f>
        <v>#REF!</v>
      </c>
      <c r="G14" s="80" t="e">
        <f>D14-#REF!-#REF!-#REF!-#REF!-#REF!-#REF!-#REF!-#REF!-#REF!-#REF!</f>
        <v>#REF!</v>
      </c>
      <c r="H14" s="87">
        <f>B14-C14-D14</f>
        <v>0</v>
      </c>
    </row>
    <row r="15" spans="1:10" s="76" customFormat="1" ht="15.95" customHeight="1" x14ac:dyDescent="0.25">
      <c r="A15" s="86" t="s">
        <v>104</v>
      </c>
      <c r="B15" s="69">
        <v>34232</v>
      </c>
      <c r="C15" s="69">
        <v>22764</v>
      </c>
      <c r="D15" s="69">
        <v>11468</v>
      </c>
      <c r="E15" s="88"/>
      <c r="F15" s="88"/>
      <c r="G15" s="88"/>
      <c r="H15" s="87">
        <f>B15-C15-D15</f>
        <v>0</v>
      </c>
    </row>
    <row r="16" spans="1:10" s="76" customFormat="1" ht="15.95" customHeight="1" x14ac:dyDescent="0.25">
      <c r="A16" s="84" t="s">
        <v>137</v>
      </c>
      <c r="B16" s="69">
        <v>201293</v>
      </c>
      <c r="C16" s="69">
        <v>21301</v>
      </c>
      <c r="D16" s="69">
        <v>179992</v>
      </c>
      <c r="E16" s="80" t="e">
        <f>B16-#REF!-#REF!-#REF!-#REF!-#REF!-#REF!-#REF!-#REF!-#REF!-#REF!-#REF!-#REF!-#REF!-#REF!-#REF!</f>
        <v>#REF!</v>
      </c>
      <c r="F16" s="80" t="e">
        <f>C16-#REF!-#REF!-#REF!-#REF!-#REF!-#REF!-#REF!-#REF!-#REF!-#REF!-#REF!-#REF!-#REF!-#REF!-#REF!</f>
        <v>#REF!</v>
      </c>
      <c r="G16" s="80" t="e">
        <f>D16-#REF!-#REF!-#REF!-#REF!-#REF!-#REF!-#REF!-#REF!-#REF!-#REF!-#REF!-#REF!-#REF!-#REF!-#REF!</f>
        <v>#REF!</v>
      </c>
      <c r="H16" s="87">
        <f>B16-C16-D16</f>
        <v>0</v>
      </c>
    </row>
    <row r="17" spans="1:8" s="76" customFormat="1" ht="15.95" customHeight="1" x14ac:dyDescent="0.25">
      <c r="A17" s="86" t="s">
        <v>138</v>
      </c>
      <c r="B17" s="69">
        <v>10860</v>
      </c>
      <c r="C17" s="69">
        <v>10860</v>
      </c>
      <c r="D17" s="69" t="s">
        <v>36</v>
      </c>
      <c r="E17" s="88"/>
      <c r="F17" s="81"/>
      <c r="H17" s="87" t="e">
        <f>B17-C17-D17</f>
        <v>#VALUE!</v>
      </c>
    </row>
    <row r="18" spans="1:8" s="76" customFormat="1" ht="15.95" customHeight="1" x14ac:dyDescent="0.25">
      <c r="A18" s="86" t="s">
        <v>139</v>
      </c>
      <c r="B18" s="69">
        <v>15071</v>
      </c>
      <c r="C18" s="69">
        <v>10441</v>
      </c>
      <c r="D18" s="69">
        <v>4630</v>
      </c>
      <c r="E18" s="88"/>
      <c r="F18" s="88"/>
      <c r="G18" s="88"/>
      <c r="H18" s="87">
        <f>B18-C18-D18</f>
        <v>0</v>
      </c>
    </row>
    <row r="19" spans="1:8" s="76" customFormat="1" ht="15.95" customHeight="1" x14ac:dyDescent="0.25">
      <c r="A19" s="84"/>
      <c r="B19" s="69"/>
      <c r="C19" s="69"/>
      <c r="D19" s="69"/>
      <c r="E19" s="80"/>
      <c r="F19" s="80"/>
      <c r="G19" s="80"/>
      <c r="H19" s="87"/>
    </row>
    <row r="20" spans="1:8" s="76" customFormat="1" ht="15.95" customHeight="1" x14ac:dyDescent="0.25">
      <c r="A20" s="89" t="s">
        <v>22</v>
      </c>
      <c r="B20" s="67">
        <v>1292420</v>
      </c>
      <c r="C20" s="67">
        <v>328047</v>
      </c>
      <c r="D20" s="67">
        <v>964373</v>
      </c>
      <c r="E20" s="80">
        <f>B20-B21-B22-B24-B26-B29-B31-B32-B34-B36-B38-B39-B41</f>
        <v>0</v>
      </c>
      <c r="F20" s="80" t="e">
        <f>C20-C21-C22-C24-C26-C29-C31-C32-C34-C36-C38-C39-C41</f>
        <v>#VALUE!</v>
      </c>
      <c r="G20" s="80" t="e">
        <f>D20-D21-D22-D24-D26-D29-D31-D32-D34-D36-D38-D39-D41</f>
        <v>#VALUE!</v>
      </c>
      <c r="H20" s="80" t="e">
        <f>E20-E21-E22-E24-E26-E29-E31-E32-E34-E36-E38-E39-E41</f>
        <v>#REF!</v>
      </c>
    </row>
    <row r="21" spans="1:8" s="76" customFormat="1" ht="15.95" customHeight="1" x14ac:dyDescent="0.25">
      <c r="A21" s="84" t="s">
        <v>2106</v>
      </c>
      <c r="B21" s="69">
        <v>127122</v>
      </c>
      <c r="C21" s="69">
        <v>117533</v>
      </c>
      <c r="D21" s="69">
        <v>9589</v>
      </c>
      <c r="E21" s="83"/>
      <c r="F21" s="83"/>
      <c r="G21" s="83"/>
      <c r="H21" s="87">
        <f t="shared" ref="H21:H41" si="0">B21-C21-D21</f>
        <v>0</v>
      </c>
    </row>
    <row r="22" spans="1:8" s="92" customFormat="1" ht="15.95" customHeight="1" x14ac:dyDescent="0.25">
      <c r="A22" s="84" t="s">
        <v>2107</v>
      </c>
      <c r="B22" s="69">
        <v>27257</v>
      </c>
      <c r="C22" s="69">
        <v>25286</v>
      </c>
      <c r="D22" s="69">
        <v>1971</v>
      </c>
      <c r="E22" s="90"/>
      <c r="F22" s="90"/>
      <c r="G22" s="90"/>
      <c r="H22" s="91">
        <f t="shared" si="0"/>
        <v>0</v>
      </c>
    </row>
    <row r="23" spans="1:8" s="76" customFormat="1" ht="15.95" customHeight="1" x14ac:dyDescent="0.25">
      <c r="A23" s="86" t="s">
        <v>1263</v>
      </c>
      <c r="B23" s="69">
        <v>2238</v>
      </c>
      <c r="C23" s="69">
        <v>2238</v>
      </c>
      <c r="D23" s="69" t="s">
        <v>36</v>
      </c>
      <c r="E23" s="80"/>
      <c r="F23" s="81"/>
      <c r="H23" s="87" t="e">
        <f t="shared" si="0"/>
        <v>#VALUE!</v>
      </c>
    </row>
    <row r="24" spans="1:8" s="92" customFormat="1" ht="15.95" customHeight="1" x14ac:dyDescent="0.25">
      <c r="A24" s="84" t="s">
        <v>2108</v>
      </c>
      <c r="B24" s="69">
        <v>26067</v>
      </c>
      <c r="C24" s="69">
        <f>22823+3244</f>
        <v>26067</v>
      </c>
      <c r="D24" s="69" t="s">
        <v>36</v>
      </c>
      <c r="E24" s="90"/>
      <c r="F24" s="90"/>
      <c r="G24" s="90"/>
      <c r="H24" s="91" t="e">
        <f t="shared" si="0"/>
        <v>#VALUE!</v>
      </c>
    </row>
    <row r="25" spans="1:8" s="76" customFormat="1" ht="15.95" customHeight="1" x14ac:dyDescent="0.25">
      <c r="A25" s="86" t="s">
        <v>1265</v>
      </c>
      <c r="B25" s="69">
        <v>2752</v>
      </c>
      <c r="C25" s="69">
        <v>2752</v>
      </c>
      <c r="D25" s="67" t="s">
        <v>36</v>
      </c>
      <c r="E25" s="80"/>
      <c r="F25" s="81"/>
      <c r="H25" s="87" t="e">
        <f t="shared" si="0"/>
        <v>#VALUE!</v>
      </c>
    </row>
    <row r="26" spans="1:8" s="92" customFormat="1" ht="15.95" customHeight="1" x14ac:dyDescent="0.25">
      <c r="A26" s="84" t="s">
        <v>2109</v>
      </c>
      <c r="B26" s="69">
        <v>36889</v>
      </c>
      <c r="C26" s="69">
        <v>32809</v>
      </c>
      <c r="D26" s="69">
        <v>4080</v>
      </c>
      <c r="E26" s="90"/>
      <c r="F26" s="90"/>
      <c r="G26" s="90"/>
      <c r="H26" s="91">
        <f t="shared" si="0"/>
        <v>0</v>
      </c>
    </row>
    <row r="27" spans="1:8" s="76" customFormat="1" ht="15.95" customHeight="1" x14ac:dyDescent="0.25">
      <c r="A27" s="86" t="s">
        <v>1266</v>
      </c>
      <c r="B27" s="69">
        <v>2418</v>
      </c>
      <c r="C27" s="69">
        <v>2418</v>
      </c>
      <c r="D27" s="69" t="s">
        <v>36</v>
      </c>
      <c r="E27" s="80"/>
      <c r="F27" s="81"/>
      <c r="H27" s="87" t="e">
        <f t="shared" si="0"/>
        <v>#VALUE!</v>
      </c>
    </row>
    <row r="28" spans="1:8" s="76" customFormat="1" ht="15.95" customHeight="1" x14ac:dyDescent="0.25">
      <c r="A28" s="86" t="s">
        <v>1267</v>
      </c>
      <c r="B28" s="69">
        <v>11523</v>
      </c>
      <c r="C28" s="69">
        <v>11523</v>
      </c>
      <c r="D28" s="69" t="s">
        <v>36</v>
      </c>
      <c r="E28" s="80"/>
      <c r="F28" s="81"/>
      <c r="H28" s="87" t="e">
        <f t="shared" si="0"/>
        <v>#VALUE!</v>
      </c>
    </row>
    <row r="29" spans="1:8" s="92" customFormat="1" ht="15.95" customHeight="1" x14ac:dyDescent="0.25">
      <c r="A29" s="84" t="s">
        <v>156</v>
      </c>
      <c r="B29" s="69">
        <v>138544</v>
      </c>
      <c r="C29" s="69">
        <v>16769</v>
      </c>
      <c r="D29" s="69">
        <v>121775</v>
      </c>
      <c r="E29" s="90" t="e">
        <f>B29-B30-#REF!-#REF!-#REF!-#REF!-#REF!-#REF!-#REF!-#REF!-#REF!-#REF!-#REF!</f>
        <v>#REF!</v>
      </c>
      <c r="F29" s="90" t="e">
        <f>C29-C30-#REF!-#REF!-#REF!-#REF!-#REF!-#REF!-#REF!-#REF!-#REF!-#REF!-#REF!</f>
        <v>#REF!</v>
      </c>
      <c r="G29" s="90" t="e">
        <f>D29-D30-#REF!-#REF!-#REF!-#REF!-#REF!-#REF!-#REF!-#REF!-#REF!-#REF!-#REF!</f>
        <v>#REF!</v>
      </c>
      <c r="H29" s="91">
        <f t="shared" si="0"/>
        <v>0</v>
      </c>
    </row>
    <row r="30" spans="1:8" s="76" customFormat="1" ht="15.95" customHeight="1" x14ac:dyDescent="0.25">
      <c r="A30" s="86" t="s">
        <v>1273</v>
      </c>
      <c r="B30" s="69">
        <v>26556</v>
      </c>
      <c r="C30" s="69">
        <v>16769</v>
      </c>
      <c r="D30" s="69">
        <v>9787</v>
      </c>
      <c r="E30" s="80"/>
      <c r="F30" s="80"/>
      <c r="G30" s="80"/>
      <c r="H30" s="87">
        <f t="shared" si="0"/>
        <v>0</v>
      </c>
    </row>
    <row r="31" spans="1:8" s="92" customFormat="1" ht="15.95" customHeight="1" x14ac:dyDescent="0.25">
      <c r="A31" s="84" t="s">
        <v>177</v>
      </c>
      <c r="B31" s="69">
        <v>114515</v>
      </c>
      <c r="C31" s="69" t="s">
        <v>36</v>
      </c>
      <c r="D31" s="69">
        <v>114515</v>
      </c>
      <c r="E31" s="90" t="e">
        <f>B31-#REF!-#REF!-#REF!-#REF!-#REF!-#REF!-#REF!-#REF!</f>
        <v>#REF!</v>
      </c>
      <c r="F31" s="90" t="e">
        <f>C31-#REF!-#REF!-#REF!-#REF!-#REF!-#REF!-#REF!-#REF!</f>
        <v>#VALUE!</v>
      </c>
      <c r="G31" s="90" t="e">
        <f>D31-#REF!-#REF!-#REF!-#REF!-#REF!-#REF!-#REF!-#REF!</f>
        <v>#REF!</v>
      </c>
      <c r="H31" s="91" t="e">
        <f t="shared" si="0"/>
        <v>#VALUE!</v>
      </c>
    </row>
    <row r="32" spans="1:8" s="92" customFormat="1" ht="15.95" customHeight="1" x14ac:dyDescent="0.25">
      <c r="A32" s="84" t="s">
        <v>186</v>
      </c>
      <c r="B32" s="69">
        <v>190226</v>
      </c>
      <c r="C32" s="69">
        <v>58383</v>
      </c>
      <c r="D32" s="69">
        <v>131843</v>
      </c>
      <c r="E32" s="90" t="e">
        <f>B32-B33-#REF!-#REF!-#REF!-#REF!-#REF!-#REF!-#REF!-#REF!</f>
        <v>#REF!</v>
      </c>
      <c r="F32" s="90" t="e">
        <f>C32-C33-#REF!-#REF!-#REF!-#REF!-#REF!-#REF!-#REF!-#REF!</f>
        <v>#REF!</v>
      </c>
      <c r="G32" s="90" t="e">
        <f>D32-D33-#REF!-#REF!-#REF!-#REF!-#REF!-#REF!-#REF!-#REF!</f>
        <v>#VALUE!</v>
      </c>
      <c r="H32" s="91">
        <f t="shared" si="0"/>
        <v>0</v>
      </c>
    </row>
    <row r="33" spans="1:8" s="76" customFormat="1" ht="15.95" customHeight="1" x14ac:dyDescent="0.25">
      <c r="A33" s="86" t="s">
        <v>2111</v>
      </c>
      <c r="B33" s="69">
        <v>58383</v>
      </c>
      <c r="C33" s="69">
        <v>58383</v>
      </c>
      <c r="D33" s="69" t="s">
        <v>36</v>
      </c>
      <c r="E33" s="80"/>
      <c r="F33" s="81"/>
      <c r="H33" s="87" t="e">
        <f t="shared" si="0"/>
        <v>#VALUE!</v>
      </c>
    </row>
    <row r="34" spans="1:8" s="92" customFormat="1" ht="15.95" customHeight="1" x14ac:dyDescent="0.25">
      <c r="A34" s="84" t="s">
        <v>195</v>
      </c>
      <c r="B34" s="69">
        <v>149640</v>
      </c>
      <c r="C34" s="69">
        <v>18114</v>
      </c>
      <c r="D34" s="69">
        <v>131526</v>
      </c>
      <c r="E34" s="90" t="e">
        <f>B34-B35-#REF!-#REF!-#REF!-#REF!-#REF!-#REF!-#REF!-#REF!</f>
        <v>#REF!</v>
      </c>
      <c r="F34" s="90" t="e">
        <f>C34-C35-#REF!-#REF!-#REF!-#REF!-#REF!-#REF!-#REF!-#REF!</f>
        <v>#REF!</v>
      </c>
      <c r="G34" s="90" t="e">
        <f>D34-D35-#REF!-#REF!-#REF!-#REF!-#REF!-#REF!-#REF!-#REF!</f>
        <v>#VALUE!</v>
      </c>
      <c r="H34" s="91">
        <f t="shared" si="0"/>
        <v>0</v>
      </c>
    </row>
    <row r="35" spans="1:8" s="76" customFormat="1" ht="15.95" customHeight="1" x14ac:dyDescent="0.25">
      <c r="A35" s="86" t="s">
        <v>2112</v>
      </c>
      <c r="B35" s="69">
        <v>18114</v>
      </c>
      <c r="C35" s="69">
        <v>18114</v>
      </c>
      <c r="D35" s="69" t="s">
        <v>36</v>
      </c>
      <c r="E35" s="80"/>
      <c r="F35" s="81"/>
      <c r="H35" s="87" t="e">
        <f t="shared" si="0"/>
        <v>#VALUE!</v>
      </c>
    </row>
    <row r="36" spans="1:8" s="76" customFormat="1" ht="15.95" customHeight="1" x14ac:dyDescent="0.25">
      <c r="A36" s="84" t="s">
        <v>204</v>
      </c>
      <c r="B36" s="69">
        <v>319341</v>
      </c>
      <c r="C36" s="69">
        <v>12234</v>
      </c>
      <c r="D36" s="69">
        <v>307107</v>
      </c>
      <c r="E36" s="80" t="e">
        <f>B36-B37-#REF!-#REF!-#REF!-#REF!-#REF!-#REF!-#REF!-#REF!-#REF!-#REF!-#REF!-#REF!-#REF!</f>
        <v>#REF!</v>
      </c>
      <c r="F36" s="80" t="e">
        <f>C36-C37-#REF!-#REF!-#REF!-#REF!-#REF!-#REF!-#REF!-#REF!-#REF!-#REF!-#REF!-#REF!-#REF!</f>
        <v>#REF!</v>
      </c>
      <c r="G36" s="80" t="e">
        <f>D36-D37-#REF!-#REF!-#REF!-#REF!-#REF!-#REF!-#REF!-#REF!-#REF!-#REF!-#REF!-#REF!-#REF!</f>
        <v>#VALUE!</v>
      </c>
      <c r="H36" s="87">
        <f t="shared" si="0"/>
        <v>0</v>
      </c>
    </row>
    <row r="37" spans="1:8" s="76" customFormat="1" ht="15.95" customHeight="1" x14ac:dyDescent="0.25">
      <c r="A37" s="86" t="s">
        <v>2113</v>
      </c>
      <c r="B37" s="69">
        <v>12234</v>
      </c>
      <c r="C37" s="69">
        <v>12234</v>
      </c>
      <c r="D37" s="69" t="s">
        <v>36</v>
      </c>
      <c r="E37" s="80"/>
      <c r="F37" s="80"/>
      <c r="G37" s="80"/>
      <c r="H37" s="87" t="e">
        <f t="shared" si="0"/>
        <v>#VALUE!</v>
      </c>
    </row>
    <row r="38" spans="1:8" s="92" customFormat="1" ht="15.95" customHeight="1" x14ac:dyDescent="0.25">
      <c r="A38" s="84" t="s">
        <v>217</v>
      </c>
      <c r="B38" s="69">
        <v>27615</v>
      </c>
      <c r="C38" s="69" t="s">
        <v>36</v>
      </c>
      <c r="D38" s="69">
        <v>27615</v>
      </c>
      <c r="E38" s="90" t="e">
        <f>B38-#REF!-#REF!-#REF!-#REF!-#REF!</f>
        <v>#REF!</v>
      </c>
      <c r="F38" s="90" t="e">
        <f>C38-#REF!-#REF!-#REF!-#REF!-#REF!</f>
        <v>#VALUE!</v>
      </c>
      <c r="G38" s="90" t="e">
        <f>D38-#REF!-#REF!-#REF!-#REF!-#REF!</f>
        <v>#REF!</v>
      </c>
      <c r="H38" s="87" t="e">
        <f t="shared" si="0"/>
        <v>#VALUE!</v>
      </c>
    </row>
    <row r="39" spans="1:8" s="76" customFormat="1" ht="15.95" customHeight="1" x14ac:dyDescent="0.25">
      <c r="A39" s="84" t="s">
        <v>223</v>
      </c>
      <c r="B39" s="69">
        <v>105267</v>
      </c>
      <c r="C39" s="69">
        <v>20852</v>
      </c>
      <c r="D39" s="69">
        <v>84415</v>
      </c>
      <c r="E39" s="80" t="e">
        <f>B39-B40-#REF!-#REF!-#REF!-#REF!-#REF!-#REF!-#REF!-#REF!-#REF!-#REF!</f>
        <v>#REF!</v>
      </c>
      <c r="F39" s="80" t="e">
        <f>C39-C40-#REF!-#REF!-#REF!-#REF!-#REF!-#REF!-#REF!-#REF!-#REF!-#REF!</f>
        <v>#REF!</v>
      </c>
      <c r="G39" s="80" t="e">
        <f>D39-D40-#REF!-#REF!-#REF!-#REF!-#REF!-#REF!-#REF!-#REF!-#REF!-#REF!</f>
        <v>#VALUE!</v>
      </c>
      <c r="H39" s="87">
        <f t="shared" si="0"/>
        <v>0</v>
      </c>
    </row>
    <row r="40" spans="1:8" s="76" customFormat="1" ht="15.95" customHeight="1" x14ac:dyDescent="0.25">
      <c r="A40" s="86" t="s">
        <v>1593</v>
      </c>
      <c r="B40" s="69">
        <v>20852</v>
      </c>
      <c r="C40" s="69">
        <v>20852</v>
      </c>
      <c r="D40" s="69" t="s">
        <v>36</v>
      </c>
      <c r="E40" s="80"/>
      <c r="F40" s="81"/>
      <c r="H40" s="87" t="e">
        <f t="shared" si="0"/>
        <v>#VALUE!</v>
      </c>
    </row>
    <row r="41" spans="1:8" s="76" customFormat="1" ht="15.95" customHeight="1" x14ac:dyDescent="0.25">
      <c r="A41" s="84" t="s">
        <v>233</v>
      </c>
      <c r="B41" s="69">
        <v>29937</v>
      </c>
      <c r="C41" s="69" t="s">
        <v>36</v>
      </c>
      <c r="D41" s="69">
        <v>29937</v>
      </c>
      <c r="E41" s="80" t="e">
        <f>B41-#REF!-#REF!-#REF!-#REF!</f>
        <v>#REF!</v>
      </c>
      <c r="F41" s="80" t="e">
        <f>C41-#REF!-#REF!-#REF!-#REF!</f>
        <v>#VALUE!</v>
      </c>
      <c r="G41" s="80" t="e">
        <f>D41-#REF!-#REF!-#REF!-#REF!</f>
        <v>#REF!</v>
      </c>
      <c r="H41" s="87" t="e">
        <f t="shared" si="0"/>
        <v>#VALUE!</v>
      </c>
    </row>
    <row r="42" spans="1:8" s="76" customFormat="1" ht="15.95" customHeight="1" x14ac:dyDescent="0.25">
      <c r="A42" s="84"/>
      <c r="B42" s="69"/>
      <c r="C42" s="69"/>
      <c r="D42" s="69"/>
      <c r="E42" s="80"/>
      <c r="F42" s="80"/>
      <c r="G42" s="80"/>
      <c r="H42" s="87"/>
    </row>
    <row r="43" spans="1:8" s="92" customFormat="1" ht="15.95" customHeight="1" x14ac:dyDescent="0.25">
      <c r="A43" s="79" t="s">
        <v>3</v>
      </c>
      <c r="B43" s="67">
        <v>534472</v>
      </c>
      <c r="C43" s="67">
        <v>145510</v>
      </c>
      <c r="D43" s="67">
        <v>388962</v>
      </c>
      <c r="E43" s="90">
        <f>B43-B44-B46-B48-B49-B52-B53-B50</f>
        <v>0</v>
      </c>
      <c r="F43" s="90" t="e">
        <f>C43-C44-C46-C48-C49-C52-C53-C50</f>
        <v>#VALUE!</v>
      </c>
      <c r="G43" s="90" t="e">
        <f>D43-D44-D46-D48-D49-D52-D53-D50</f>
        <v>#VALUE!</v>
      </c>
      <c r="H43" s="90" t="e">
        <f>E43-E44-E46-E48-E49-E52-E53-E50</f>
        <v>#REF!</v>
      </c>
    </row>
    <row r="44" spans="1:8" s="92" customFormat="1" ht="15.95" customHeight="1" x14ac:dyDescent="0.25">
      <c r="A44" s="84" t="s">
        <v>2114</v>
      </c>
      <c r="B44" s="69">
        <v>80733</v>
      </c>
      <c r="C44" s="69">
        <v>80733</v>
      </c>
      <c r="D44" s="69" t="s">
        <v>36</v>
      </c>
      <c r="E44" s="90"/>
      <c r="F44" s="90"/>
      <c r="H44" s="91" t="e">
        <f t="shared" ref="H44:H52" si="1">B44-C44-D44</f>
        <v>#VALUE!</v>
      </c>
    </row>
    <row r="45" spans="1:8" s="76" customFormat="1" ht="15.95" customHeight="1" x14ac:dyDescent="0.25">
      <c r="A45" s="86" t="s">
        <v>238</v>
      </c>
      <c r="B45" s="69">
        <v>3492</v>
      </c>
      <c r="C45" s="69">
        <v>3492</v>
      </c>
      <c r="D45" s="69" t="s">
        <v>36</v>
      </c>
      <c r="E45" s="88"/>
      <c r="F45" s="81"/>
      <c r="H45" s="87" t="e">
        <f t="shared" si="1"/>
        <v>#VALUE!</v>
      </c>
    </row>
    <row r="46" spans="1:8" s="92" customFormat="1" ht="15.95" customHeight="1" x14ac:dyDescent="0.25">
      <c r="A46" s="84" t="s">
        <v>239</v>
      </c>
      <c r="B46" s="69">
        <v>52225</v>
      </c>
      <c r="C46" s="69">
        <v>52225</v>
      </c>
      <c r="D46" s="69" t="s">
        <v>36</v>
      </c>
      <c r="E46" s="90"/>
      <c r="F46" s="90"/>
      <c r="H46" s="91" t="e">
        <f t="shared" si="1"/>
        <v>#VALUE!</v>
      </c>
    </row>
    <row r="47" spans="1:8" s="76" customFormat="1" ht="15.95" customHeight="1" x14ac:dyDescent="0.25">
      <c r="A47" s="86" t="s">
        <v>1594</v>
      </c>
      <c r="B47" s="69">
        <v>738</v>
      </c>
      <c r="C47" s="69">
        <v>738</v>
      </c>
      <c r="D47" s="69" t="s">
        <v>36</v>
      </c>
      <c r="E47" s="88"/>
      <c r="F47" s="81"/>
      <c r="H47" s="87" t="e">
        <f t="shared" si="1"/>
        <v>#VALUE!</v>
      </c>
    </row>
    <row r="48" spans="1:8" s="92" customFormat="1" ht="15.95" customHeight="1" x14ac:dyDescent="0.25">
      <c r="A48" s="84" t="s">
        <v>240</v>
      </c>
      <c r="B48" s="69">
        <v>73453</v>
      </c>
      <c r="C48" s="69" t="s">
        <v>36</v>
      </c>
      <c r="D48" s="69">
        <v>73453</v>
      </c>
      <c r="E48" s="90" t="e">
        <f>B48-#REF!-#REF!-#REF!-#REF!-#REF!-#REF!-#REF!-#REF!-#REF!-#REF!-#REF!-#REF!-#REF!-#REF!</f>
        <v>#REF!</v>
      </c>
      <c r="F48" s="90" t="e">
        <f>C48-#REF!-#REF!-#REF!-#REF!-#REF!-#REF!-#REF!-#REF!-#REF!-#REF!-#REF!-#REF!-#REF!-#REF!</f>
        <v>#VALUE!</v>
      </c>
      <c r="G48" s="90" t="e">
        <f>D48-#REF!-#REF!-#REF!-#REF!-#REF!-#REF!-#REF!-#REF!-#REF!-#REF!-#REF!-#REF!-#REF!-#REF!</f>
        <v>#REF!</v>
      </c>
      <c r="H48" s="91" t="e">
        <f t="shared" si="1"/>
        <v>#VALUE!</v>
      </c>
    </row>
    <row r="49" spans="1:8" s="92" customFormat="1" ht="15.95" customHeight="1" x14ac:dyDescent="0.25">
      <c r="A49" s="84" t="s">
        <v>256</v>
      </c>
      <c r="B49" s="69">
        <v>99055</v>
      </c>
      <c r="C49" s="69" t="s">
        <v>36</v>
      </c>
      <c r="D49" s="69">
        <v>99055</v>
      </c>
      <c r="E49" s="90" t="e">
        <f>B49-#REF!-#REF!-#REF!-#REF!-#REF!-#REF!-#REF!-#REF!-#REF!-#REF!-#REF!-#REF!-#REF!</f>
        <v>#REF!</v>
      </c>
      <c r="F49" s="90" t="e">
        <f>C49-#REF!-#REF!-#REF!-#REF!-#REF!-#REF!-#REF!-#REF!-#REF!-#REF!-#REF!-#REF!-#REF!</f>
        <v>#VALUE!</v>
      </c>
      <c r="G49" s="90" t="e">
        <f>D49-#REF!-#REF!-#REF!-#REF!-#REF!-#REF!-#REF!-#REF!-#REF!-#REF!-#REF!-#REF!-#REF!</f>
        <v>#REF!</v>
      </c>
      <c r="H49" s="91" t="e">
        <f t="shared" si="1"/>
        <v>#VALUE!</v>
      </c>
    </row>
    <row r="50" spans="1:8" s="93" customFormat="1" ht="15.95" customHeight="1" x14ac:dyDescent="0.25">
      <c r="A50" s="84" t="s">
        <v>275</v>
      </c>
      <c r="B50" s="69">
        <v>97748</v>
      </c>
      <c r="C50" s="69">
        <v>12552</v>
      </c>
      <c r="D50" s="69">
        <v>85196</v>
      </c>
      <c r="E50" s="90" t="e">
        <f>B50-#REF!-#REF!-#REF!-#REF!-#REF!-#REF!-#REF!-#REF!-#REF!-#REF!-#REF!-#REF!-#REF!</f>
        <v>#REF!</v>
      </c>
      <c r="F50" s="90" t="e">
        <f>C50-#REF!-#REF!-#REF!-#REF!-#REF!-#REF!-#REF!-#REF!-#REF!-#REF!-#REF!-#REF!-#REF!</f>
        <v>#REF!</v>
      </c>
      <c r="G50" s="90" t="e">
        <f>D50-#REF!-#REF!-#REF!-#REF!-#REF!-#REF!-#REF!-#REF!-#REF!-#REF!-#REF!-#REF!-#REF!</f>
        <v>#REF!</v>
      </c>
      <c r="H50" s="91">
        <f t="shared" si="1"/>
        <v>0</v>
      </c>
    </row>
    <row r="51" spans="1:8" s="76" customFormat="1" ht="15.95" customHeight="1" x14ac:dyDescent="0.25">
      <c r="A51" s="86" t="s">
        <v>1666</v>
      </c>
      <c r="B51" s="69">
        <v>12552</v>
      </c>
      <c r="C51" s="69">
        <v>12552</v>
      </c>
      <c r="D51" s="69" t="s">
        <v>36</v>
      </c>
      <c r="E51" s="88"/>
      <c r="F51" s="81"/>
      <c r="H51" s="91" t="e">
        <f t="shared" si="1"/>
        <v>#VALUE!</v>
      </c>
    </row>
    <row r="52" spans="1:8" s="92" customFormat="1" ht="15.95" customHeight="1" x14ac:dyDescent="0.25">
      <c r="A52" s="84" t="s">
        <v>289</v>
      </c>
      <c r="B52" s="69">
        <v>59876</v>
      </c>
      <c r="C52" s="69" t="s">
        <v>36</v>
      </c>
      <c r="D52" s="69">
        <v>59876</v>
      </c>
      <c r="E52" s="90" t="e">
        <f>B52-#REF!-#REF!-#REF!-#REF!-#REF!-#REF!-#REF!-#REF!-#REF!</f>
        <v>#REF!</v>
      </c>
      <c r="F52" s="90" t="e">
        <f>C52-#REF!-#REF!-#REF!-#REF!-#REF!-#REF!-#REF!-#REF!-#REF!</f>
        <v>#VALUE!</v>
      </c>
      <c r="G52" s="90" t="e">
        <f>D52-#REF!-#REF!-#REF!-#REF!-#REF!-#REF!-#REF!-#REF!-#REF!</f>
        <v>#REF!</v>
      </c>
      <c r="H52" s="91" t="e">
        <f t="shared" si="1"/>
        <v>#VALUE!</v>
      </c>
    </row>
    <row r="53" spans="1:8" s="76" customFormat="1" ht="15.95" customHeight="1" x14ac:dyDescent="0.25">
      <c r="A53" s="84" t="s">
        <v>300</v>
      </c>
      <c r="B53" s="69">
        <v>71382</v>
      </c>
      <c r="C53" s="69" t="s">
        <v>36</v>
      </c>
      <c r="D53" s="69">
        <v>71382</v>
      </c>
      <c r="E53" s="80" t="e">
        <f>B53-#REF!-#REF!-#REF!-#REF!-#REF!-#REF!-#REF!-#REF!-#REF!-#REF!-#REF!-#REF!-#REF!</f>
        <v>#REF!</v>
      </c>
      <c r="F53" s="80" t="e">
        <f>C53-#REF!-#REF!-#REF!-#REF!-#REF!-#REF!-#REF!-#REF!-#REF!-#REF!-#REF!-#REF!-#REF!</f>
        <v>#VALUE!</v>
      </c>
      <c r="G53" s="80" t="e">
        <f>D53-#REF!-#REF!-#REF!-#REF!-#REF!-#REF!-#REF!-#REF!-#REF!-#REF!-#REF!-#REF!-#REF!</f>
        <v>#REF!</v>
      </c>
      <c r="H53" s="80" t="e">
        <f>E53-#REF!-#REF!-#REF!-#REF!-#REF!-#REF!-#REF!-#REF!-#REF!-#REF!-#REF!-#REF!-#REF!</f>
        <v>#REF!</v>
      </c>
    </row>
    <row r="54" spans="1:8" s="76" customFormat="1" ht="15.95" customHeight="1" x14ac:dyDescent="0.25">
      <c r="A54" s="84"/>
      <c r="B54" s="69"/>
      <c r="C54" s="69"/>
      <c r="D54" s="69"/>
      <c r="E54" s="80"/>
      <c r="F54" s="80"/>
      <c r="G54" s="80"/>
      <c r="H54" s="80"/>
    </row>
    <row r="55" spans="1:8" s="92" customFormat="1" ht="15.95" customHeight="1" x14ac:dyDescent="0.25">
      <c r="A55" s="89" t="s">
        <v>4</v>
      </c>
      <c r="B55" s="67">
        <v>306573</v>
      </c>
      <c r="C55" s="67">
        <v>41681</v>
      </c>
      <c r="D55" s="67">
        <v>264892</v>
      </c>
      <c r="E55" s="90">
        <f>B55-B56-B57-B58-B59-B60-B61</f>
        <v>0</v>
      </c>
      <c r="F55" s="90" t="e">
        <f>C55-C56-C57-C58-C59-C60-C61</f>
        <v>#VALUE!</v>
      </c>
      <c r="G55" s="90" t="e">
        <f>D55-D56-D57-D58-D59-D60-D61</f>
        <v>#VALUE!</v>
      </c>
    </row>
    <row r="56" spans="1:8" s="76" customFormat="1" ht="15.95" customHeight="1" x14ac:dyDescent="0.25">
      <c r="A56" s="84" t="s">
        <v>1743</v>
      </c>
      <c r="B56" s="69">
        <v>41681</v>
      </c>
      <c r="C56" s="69">
        <v>41681</v>
      </c>
      <c r="D56" s="69" t="s">
        <v>36</v>
      </c>
      <c r="E56" s="80"/>
      <c r="F56" s="81"/>
    </row>
    <row r="57" spans="1:8" s="76" customFormat="1" ht="15.95" customHeight="1" x14ac:dyDescent="0.25">
      <c r="A57" s="84" t="s">
        <v>314</v>
      </c>
      <c r="B57" s="69">
        <v>33379</v>
      </c>
      <c r="C57" s="69" t="s">
        <v>36</v>
      </c>
      <c r="D57" s="69">
        <v>33379</v>
      </c>
      <c r="E57" s="80" t="e">
        <f>B57-#REF!-#REF!-#REF!-#REF!-#REF!-#REF!-#REF!-#REF!-#REF!-#REF!-#REF!-#REF!-#REF!</f>
        <v>#REF!</v>
      </c>
      <c r="F57" s="80" t="e">
        <f>C57-#REF!-#REF!-#REF!-#REF!-#REF!-#REF!-#REF!-#REF!-#REF!-#REF!-#REF!-#REF!-#REF!</f>
        <v>#VALUE!</v>
      </c>
      <c r="G57" s="80" t="e">
        <f>D57-#REF!-#REF!-#REF!-#REF!-#REF!-#REF!-#REF!-#REF!-#REF!-#REF!-#REF!-#REF!-#REF!</f>
        <v>#REF!</v>
      </c>
    </row>
    <row r="58" spans="1:8" s="76" customFormat="1" ht="15.95" customHeight="1" x14ac:dyDescent="0.25">
      <c r="A58" s="84" t="s">
        <v>331</v>
      </c>
      <c r="B58" s="69">
        <v>60954</v>
      </c>
      <c r="C58" s="69" t="s">
        <v>36</v>
      </c>
      <c r="D58" s="69">
        <v>60954</v>
      </c>
      <c r="E58" s="80" t="e">
        <f>B58-#REF!-#REF!-#REF!-#REF!-#REF!-#REF!-#REF!-#REF!-#REF!-#REF!-#REF!</f>
        <v>#REF!</v>
      </c>
      <c r="F58" s="80" t="e">
        <f>C58-#REF!-#REF!-#REF!-#REF!-#REF!-#REF!-#REF!-#REF!-#REF!-#REF!-#REF!</f>
        <v>#VALUE!</v>
      </c>
      <c r="G58" s="80" t="e">
        <f>D58-#REF!-#REF!-#REF!-#REF!-#REF!-#REF!-#REF!-#REF!-#REF!-#REF!-#REF!</f>
        <v>#REF!</v>
      </c>
    </row>
    <row r="59" spans="1:8" s="92" customFormat="1" ht="15.95" customHeight="1" x14ac:dyDescent="0.25">
      <c r="A59" s="84" t="s">
        <v>344</v>
      </c>
      <c r="B59" s="69">
        <v>48513</v>
      </c>
      <c r="C59" s="69" t="s">
        <v>36</v>
      </c>
      <c r="D59" s="69">
        <v>48513</v>
      </c>
      <c r="E59" s="90" t="e">
        <f>B59-#REF!-#REF!-#REF!-#REF!-#REF!-#REF!-#REF!-#REF!-#REF!-#REF!-#REF!-#REF!-#REF!</f>
        <v>#REF!</v>
      </c>
      <c r="F59" s="90" t="e">
        <f>C59-#REF!-#REF!-#REF!-#REF!-#REF!-#REF!-#REF!-#REF!-#REF!-#REF!-#REF!-#REF!-#REF!</f>
        <v>#VALUE!</v>
      </c>
      <c r="G59" s="90" t="e">
        <f>D59-#REF!-#REF!-#REF!-#REF!-#REF!-#REF!-#REF!-#REF!-#REF!-#REF!-#REF!-#REF!-#REF!</f>
        <v>#REF!</v>
      </c>
    </row>
    <row r="60" spans="1:8" s="76" customFormat="1" ht="15.95" customHeight="1" x14ac:dyDescent="0.25">
      <c r="A60" s="84" t="s">
        <v>358</v>
      </c>
      <c r="B60" s="69">
        <v>68962</v>
      </c>
      <c r="C60" s="69" t="s">
        <v>36</v>
      </c>
      <c r="D60" s="69">
        <v>68962</v>
      </c>
      <c r="E60" s="80" t="e">
        <f>B60-#REF!-#REF!-#REF!-#REF!-#REF!-#REF!-#REF!-#REF!-#REF!-#REF!-#REF!</f>
        <v>#REF!</v>
      </c>
      <c r="F60" s="80" t="e">
        <f>C60-#REF!-#REF!-#REF!-#REF!-#REF!-#REF!-#REF!-#REF!-#REF!-#REF!-#REF!</f>
        <v>#VALUE!</v>
      </c>
      <c r="G60" s="80" t="e">
        <f>D60-#REF!-#REF!-#REF!-#REF!-#REF!-#REF!-#REF!-#REF!-#REF!-#REF!-#REF!</f>
        <v>#REF!</v>
      </c>
    </row>
    <row r="61" spans="1:8" s="76" customFormat="1" ht="15.95" customHeight="1" x14ac:dyDescent="0.25">
      <c r="A61" s="85" t="s">
        <v>368</v>
      </c>
      <c r="B61" s="69">
        <v>53084</v>
      </c>
      <c r="C61" s="69" t="s">
        <v>36</v>
      </c>
      <c r="D61" s="69">
        <v>53084</v>
      </c>
      <c r="E61" s="80" t="e">
        <f>B61-#REF!-#REF!-#REF!-#REF!-#REF!-#REF!-#REF!-#REF!-#REF!-#REF!-#REF!-#REF!-#REF!-#REF!-#REF!</f>
        <v>#REF!</v>
      </c>
      <c r="F61" s="80" t="e">
        <f>C61-#REF!-#REF!-#REF!-#REF!-#REF!-#REF!-#REF!-#REF!-#REF!-#REF!-#REF!-#REF!-#REF!-#REF!-#REF!</f>
        <v>#VALUE!</v>
      </c>
      <c r="G61" s="80" t="e">
        <f>D61-#REF!-#REF!-#REF!-#REF!-#REF!-#REF!-#REF!-#REF!-#REF!-#REF!-#REF!-#REF!-#REF!-#REF!-#REF!</f>
        <v>#REF!</v>
      </c>
      <c r="H61" s="80"/>
    </row>
    <row r="62" spans="1:8" s="76" customFormat="1" ht="15.95" customHeight="1" x14ac:dyDescent="0.25">
      <c r="A62" s="85"/>
      <c r="B62" s="69"/>
      <c r="C62" s="69"/>
      <c r="D62" s="69"/>
      <c r="E62" s="80"/>
      <c r="F62" s="80"/>
      <c r="G62" s="80"/>
      <c r="H62" s="80"/>
    </row>
    <row r="63" spans="1:8" s="92" customFormat="1" ht="15.95" customHeight="1" x14ac:dyDescent="0.25">
      <c r="A63" s="89" t="s">
        <v>5</v>
      </c>
      <c r="B63" s="67">
        <v>1439633</v>
      </c>
      <c r="C63" s="67">
        <v>104677</v>
      </c>
      <c r="D63" s="67">
        <v>1334956</v>
      </c>
      <c r="E63" s="90">
        <f>B63-B64-B65-B66-B68-B70-B71-B73</f>
        <v>0</v>
      </c>
      <c r="F63" s="90" t="e">
        <f>C63-C64-C65-C66-C68-C70-C71-C73</f>
        <v>#VALUE!</v>
      </c>
      <c r="G63" s="90">
        <f>D63-D64-D65-D66-D68-D70-D71-D73</f>
        <v>0</v>
      </c>
    </row>
    <row r="64" spans="1:8" s="76" customFormat="1" ht="15.95" customHeight="1" x14ac:dyDescent="0.25">
      <c r="A64" s="84" t="s">
        <v>387</v>
      </c>
      <c r="B64" s="69">
        <v>91919</v>
      </c>
      <c r="C64" s="69" t="s">
        <v>36</v>
      </c>
      <c r="D64" s="69">
        <v>91919</v>
      </c>
      <c r="E64" s="80" t="e">
        <f>B64-#REF!-#REF!-#REF!-#REF!-#REF!-#REF!-#REF!-#REF!-#REF!-#REF!-#REF!-#REF!-#REF!-#REF!</f>
        <v>#REF!</v>
      </c>
      <c r="F64" s="80" t="e">
        <f>C64-#REF!-#REF!-#REF!-#REF!-#REF!-#REF!-#REF!-#REF!-#REF!-#REF!-#REF!-#REF!-#REF!-#REF!</f>
        <v>#VALUE!</v>
      </c>
      <c r="G64" s="80" t="e">
        <f>D64-#REF!-#REF!-#REF!-#REF!-#REF!-#REF!-#REF!-#REF!-#REF!-#REF!-#REF!-#REF!-#REF!-#REF!</f>
        <v>#REF!</v>
      </c>
    </row>
    <row r="65" spans="1:8" s="76" customFormat="1" ht="15.95" customHeight="1" x14ac:dyDescent="0.25">
      <c r="A65" s="84" t="s">
        <v>461</v>
      </c>
      <c r="B65" s="69">
        <v>141560</v>
      </c>
      <c r="C65" s="69" t="s">
        <v>36</v>
      </c>
      <c r="D65" s="69">
        <v>141560</v>
      </c>
      <c r="E65" s="80" t="e">
        <f>B65-#REF!-#REF!-#REF!-#REF!-#REF!-#REF!-#REF!-#REF!</f>
        <v>#REF!</v>
      </c>
      <c r="F65" s="80" t="e">
        <f>C65-#REF!-#REF!-#REF!-#REF!-#REF!-#REF!-#REF!-#REF!</f>
        <v>#VALUE!</v>
      </c>
      <c r="G65" s="80" t="e">
        <f>D65-#REF!-#REF!-#REF!-#REF!-#REF!-#REF!-#REF!-#REF!</f>
        <v>#REF!</v>
      </c>
    </row>
    <row r="66" spans="1:8" s="76" customFormat="1" ht="15.95" customHeight="1" x14ac:dyDescent="0.25">
      <c r="A66" s="84" t="s">
        <v>514</v>
      </c>
      <c r="B66" s="69">
        <v>468323</v>
      </c>
      <c r="C66" s="69">
        <v>27013</v>
      </c>
      <c r="D66" s="69">
        <v>441310</v>
      </c>
      <c r="E66" s="80" t="e">
        <f>B66-B67-#REF!-#REF!-#REF!-#REF!-#REF!-#REF!-#REF!-#REF!-#REF!-#REF!-#REF!-#REF!-#REF!-#REF!-#REF!-#REF!</f>
        <v>#REF!</v>
      </c>
      <c r="F66" s="80" t="e">
        <f>C66-C67-#REF!-#REF!-#REF!-#REF!-#REF!-#REF!-#REF!-#REF!-#REF!-#REF!-#REF!-#REF!-#REF!-#REF!-#REF!-#REF!</f>
        <v>#REF!</v>
      </c>
      <c r="G66" s="80" t="e">
        <f>D66-D67-#REF!-#REF!-#REF!-#REF!-#REF!-#REF!-#REF!-#REF!-#REF!-#REF!-#REF!-#REF!-#REF!-#REF!-#REF!-#REF!</f>
        <v>#VALUE!</v>
      </c>
    </row>
    <row r="67" spans="1:8" s="76" customFormat="1" ht="15.95" customHeight="1" x14ac:dyDescent="0.25">
      <c r="A67" s="86" t="s">
        <v>515</v>
      </c>
      <c r="B67" s="69">
        <v>27013</v>
      </c>
      <c r="C67" s="69">
        <v>27013</v>
      </c>
      <c r="D67" s="69" t="s">
        <v>36</v>
      </c>
      <c r="E67" s="80"/>
      <c r="F67" s="81"/>
    </row>
    <row r="68" spans="1:8" s="76" customFormat="1" ht="15.95" customHeight="1" x14ac:dyDescent="0.25">
      <c r="A68" s="84" t="s">
        <v>653</v>
      </c>
      <c r="B68" s="69">
        <v>315011</v>
      </c>
      <c r="C68" s="69">
        <v>15891</v>
      </c>
      <c r="D68" s="69">
        <v>299120</v>
      </c>
      <c r="E68" s="80" t="e">
        <f>B68-B69-#REF!-#REF!-#REF!-#REF!-#REF!-#REF!-#REF!-#REF!-#REF!-#REF!-#REF!-#REF!-#REF!-#REF!-#REF!-#REF!</f>
        <v>#REF!</v>
      </c>
      <c r="F68" s="80" t="e">
        <f>C68-C69-#REF!-#REF!-#REF!-#REF!-#REF!-#REF!-#REF!-#REF!-#REF!-#REF!-#REF!-#REF!-#REF!-#REF!-#REF!-#REF!</f>
        <v>#REF!</v>
      </c>
      <c r="G68" s="80" t="e">
        <f>D68-D69-#REF!-#REF!-#REF!-#REF!-#REF!-#REF!-#REF!-#REF!-#REF!-#REF!-#REF!-#REF!-#REF!-#REF!-#REF!-#REF!</f>
        <v>#VALUE!</v>
      </c>
    </row>
    <row r="69" spans="1:8" s="76" customFormat="1" ht="15.95" customHeight="1" x14ac:dyDescent="0.25">
      <c r="A69" s="86" t="s">
        <v>654</v>
      </c>
      <c r="B69" s="69">
        <v>15891</v>
      </c>
      <c r="C69" s="69">
        <v>15891</v>
      </c>
      <c r="D69" s="69" t="s">
        <v>36</v>
      </c>
      <c r="E69" s="80" t="e">
        <f>B69+#REF!+#REF!+#REF!+#REF!+#REF!+#REF!+#REF!+#REF!+#REF!+#REF!+#REF!+#REF!+#REF!+#REF!+#REF!</f>
        <v>#REF!</v>
      </c>
      <c r="F69" s="81"/>
    </row>
    <row r="70" spans="1:8" s="76" customFormat="1" ht="15.95" customHeight="1" x14ac:dyDescent="0.25">
      <c r="A70" s="84" t="s">
        <v>749</v>
      </c>
      <c r="B70" s="69">
        <v>99490</v>
      </c>
      <c r="C70" s="69" t="s">
        <v>36</v>
      </c>
      <c r="D70" s="69">
        <v>99490</v>
      </c>
      <c r="E70" s="80" t="e">
        <f>B70-#REF!-#REF!-#REF!-#REF!-#REF!-#REF!-#REF!-#REF!-#REF!-#REF!-#REF!-#REF!</f>
        <v>#REF!</v>
      </c>
      <c r="F70" s="80" t="e">
        <f>C70-#REF!-#REF!-#REF!-#REF!-#REF!-#REF!-#REF!-#REF!-#REF!-#REF!-#REF!-#REF!</f>
        <v>#VALUE!</v>
      </c>
      <c r="G70" s="80" t="e">
        <f>D70-#REF!-#REF!-#REF!-#REF!-#REF!-#REF!-#REF!-#REF!-#REF!-#REF!-#REF!-#REF!</f>
        <v>#REF!</v>
      </c>
      <c r="H70" s="80" t="e">
        <f>E70-#REF!-#REF!-#REF!-#REF!-#REF!-#REF!-#REF!-#REF!-#REF!-#REF!-#REF!-#REF!</f>
        <v>#REF!</v>
      </c>
    </row>
    <row r="71" spans="1:8" s="92" customFormat="1" ht="15.95" customHeight="1" x14ac:dyDescent="0.25">
      <c r="A71" s="84" t="s">
        <v>800</v>
      </c>
      <c r="B71" s="69">
        <v>287109</v>
      </c>
      <c r="C71" s="69">
        <v>61773</v>
      </c>
      <c r="D71" s="69">
        <v>225336</v>
      </c>
      <c r="E71" s="90" t="e">
        <f>B71-B72-#REF!-#REF!-#REF!-#REF!-#REF!-#REF!-#REF!-#REF!-#REF!-#REF!-#REF!-#REF!-#REF!-#REF!-#REF!-#REF!-#REF!-#REF!-#REF!</f>
        <v>#REF!</v>
      </c>
      <c r="F71" s="90" t="e">
        <f>C71-C72-#REF!-#REF!-#REF!-#REF!-#REF!-#REF!-#REF!-#REF!-#REF!-#REF!-#REF!-#REF!-#REF!-#REF!-#REF!-#REF!-#REF!-#REF!-#REF!</f>
        <v>#REF!</v>
      </c>
      <c r="G71" s="90" t="e">
        <f>D71-D72-#REF!-#REF!-#REF!-#REF!-#REF!-#REF!-#REF!-#REF!-#REF!-#REF!-#REF!-#REF!-#REF!-#REF!-#REF!-#REF!-#REF!-#REF!-#REF!</f>
        <v>#VALUE!</v>
      </c>
    </row>
    <row r="72" spans="1:8" s="76" customFormat="1" ht="15.95" customHeight="1" x14ac:dyDescent="0.25">
      <c r="A72" s="86" t="s">
        <v>801</v>
      </c>
      <c r="B72" s="69">
        <v>61773</v>
      </c>
      <c r="C72" s="69">
        <v>61773</v>
      </c>
      <c r="D72" s="69" t="s">
        <v>36</v>
      </c>
      <c r="E72" s="80"/>
      <c r="F72" s="81"/>
    </row>
    <row r="73" spans="1:8" s="92" customFormat="1" ht="15.95" customHeight="1" x14ac:dyDescent="0.25">
      <c r="A73" s="84" t="s">
        <v>906</v>
      </c>
      <c r="B73" s="69">
        <v>36221</v>
      </c>
      <c r="C73" s="69" t="s">
        <v>36</v>
      </c>
      <c r="D73" s="69">
        <v>36221</v>
      </c>
      <c r="E73" s="90" t="e">
        <f>B73-#REF!-#REF!-#REF!</f>
        <v>#REF!</v>
      </c>
      <c r="F73" s="90" t="e">
        <f>C73-#REF!-#REF!-#REF!</f>
        <v>#VALUE!</v>
      </c>
      <c r="G73" s="90" t="e">
        <f>D73-#REF!-#REF!-#REF!</f>
        <v>#REF!</v>
      </c>
    </row>
    <row r="74" spans="1:8" s="92" customFormat="1" ht="15.95" customHeight="1" x14ac:dyDescent="0.25">
      <c r="A74" s="86"/>
      <c r="B74" s="69"/>
      <c r="C74" s="69"/>
      <c r="D74" s="69"/>
      <c r="E74" s="90"/>
      <c r="F74" s="90"/>
      <c r="G74" s="90"/>
    </row>
    <row r="75" spans="1:8" s="92" customFormat="1" ht="15.95" customHeight="1" x14ac:dyDescent="0.25">
      <c r="A75" s="82" t="s">
        <v>6</v>
      </c>
      <c r="B75" s="67">
        <v>270950</v>
      </c>
      <c r="C75" s="67">
        <v>41067</v>
      </c>
      <c r="D75" s="67">
        <v>229883</v>
      </c>
      <c r="E75" s="90">
        <f>B75-B76-B77-B78-B79-B80</f>
        <v>0</v>
      </c>
      <c r="F75" s="90" t="e">
        <f>C75-C76-C77-C78-C79-C80</f>
        <v>#VALUE!</v>
      </c>
      <c r="G75" s="90" t="e">
        <f>D75-D76-D77-D78-D79-D80</f>
        <v>#VALUE!</v>
      </c>
    </row>
    <row r="76" spans="1:8" s="92" customFormat="1" ht="15.95" customHeight="1" x14ac:dyDescent="0.25">
      <c r="A76" s="84" t="s">
        <v>928</v>
      </c>
      <c r="B76" s="69">
        <v>41067</v>
      </c>
      <c r="C76" s="69">
        <v>41067</v>
      </c>
      <c r="D76" s="69" t="s">
        <v>36</v>
      </c>
      <c r="E76" s="90"/>
      <c r="F76" s="94"/>
    </row>
    <row r="77" spans="1:8" s="93" customFormat="1" ht="15.95" customHeight="1" x14ac:dyDescent="0.25">
      <c r="A77" s="84" t="s">
        <v>929</v>
      </c>
      <c r="B77" s="69">
        <v>70623</v>
      </c>
      <c r="C77" s="69" t="s">
        <v>36</v>
      </c>
      <c r="D77" s="69">
        <v>70623</v>
      </c>
      <c r="E77" s="90" t="e">
        <f>B77-#REF!-#REF!-#REF!-#REF!-#REF!-#REF!-#REF!-#REF!-#REF!-#REF!</f>
        <v>#REF!</v>
      </c>
      <c r="F77" s="90" t="e">
        <f>C77-#REF!-#REF!-#REF!-#REF!-#REF!-#REF!-#REF!-#REF!-#REF!-#REF!</f>
        <v>#VALUE!</v>
      </c>
      <c r="G77" s="90" t="e">
        <f>D77-#REF!-#REF!-#REF!-#REF!-#REF!-#REF!-#REF!-#REF!-#REF!-#REF!</f>
        <v>#REF!</v>
      </c>
    </row>
    <row r="78" spans="1:8" s="92" customFormat="1" ht="15.95" customHeight="1" x14ac:dyDescent="0.25">
      <c r="A78" s="84" t="s">
        <v>958</v>
      </c>
      <c r="B78" s="69">
        <v>54161</v>
      </c>
      <c r="C78" s="69" t="s">
        <v>36</v>
      </c>
      <c r="D78" s="69">
        <v>54161</v>
      </c>
      <c r="E78" s="90" t="e">
        <f>B78-#REF!-#REF!-#REF!-#REF!-#REF!-#REF!-#REF!-#REF!-#REF!</f>
        <v>#REF!</v>
      </c>
      <c r="F78" s="90" t="e">
        <f>C78-#REF!-#REF!-#REF!-#REF!-#REF!-#REF!-#REF!-#REF!-#REF!</f>
        <v>#VALUE!</v>
      </c>
      <c r="G78" s="90" t="e">
        <f>D78-#REF!-#REF!-#REF!-#REF!-#REF!-#REF!-#REF!-#REF!-#REF!</f>
        <v>#REF!</v>
      </c>
    </row>
    <row r="79" spans="1:8" s="92" customFormat="1" ht="15.95" customHeight="1" x14ac:dyDescent="0.25">
      <c r="A79" s="84" t="s">
        <v>979</v>
      </c>
      <c r="B79" s="69">
        <v>35493</v>
      </c>
      <c r="C79" s="69" t="s">
        <v>36</v>
      </c>
      <c r="D79" s="69">
        <v>35493</v>
      </c>
      <c r="E79" s="90" t="e">
        <f>B79-#REF!-#REF!-#REF!-#REF!-#REF!</f>
        <v>#REF!</v>
      </c>
      <c r="F79" s="90" t="e">
        <f>C79-#REF!-#REF!-#REF!-#REF!-#REF!</f>
        <v>#VALUE!</v>
      </c>
      <c r="G79" s="90" t="e">
        <f>D79-#REF!-#REF!-#REF!-#REF!-#REF!</f>
        <v>#REF!</v>
      </c>
    </row>
    <row r="80" spans="1:8" s="76" customFormat="1" ht="15.95" customHeight="1" x14ac:dyDescent="0.25">
      <c r="A80" s="84" t="s">
        <v>998</v>
      </c>
      <c r="B80" s="69">
        <v>69606</v>
      </c>
      <c r="C80" s="69" t="s">
        <v>36</v>
      </c>
      <c r="D80" s="69">
        <v>69606</v>
      </c>
      <c r="E80" s="80" t="e">
        <f>B80-#REF!-#REF!-#REF!-#REF!-#REF!-#REF!-#REF!-#REF!-#REF!-#REF!-#REF!-#REF!-#REF!</f>
        <v>#REF!</v>
      </c>
      <c r="F80" s="80" t="e">
        <f>C80-#REF!-#REF!-#REF!-#REF!-#REF!-#REF!-#REF!-#REF!-#REF!-#REF!-#REF!-#REF!-#REF!</f>
        <v>#VALUE!</v>
      </c>
      <c r="G80" s="80" t="e">
        <f>D80-#REF!-#REF!-#REF!-#REF!-#REF!-#REF!-#REF!-#REF!-#REF!-#REF!-#REF!-#REF!-#REF!</f>
        <v>#REF!</v>
      </c>
    </row>
    <row r="81" spans="1:8" s="76" customFormat="1" ht="15.95" customHeight="1" x14ac:dyDescent="0.25">
      <c r="A81" s="84"/>
      <c r="B81" s="69"/>
      <c r="C81" s="69"/>
      <c r="D81" s="69"/>
      <c r="E81" s="80"/>
      <c r="F81" s="80"/>
      <c r="G81" s="80"/>
    </row>
    <row r="82" spans="1:8" s="92" customFormat="1" ht="15.95" customHeight="1" x14ac:dyDescent="0.25">
      <c r="A82" s="82" t="s">
        <v>7</v>
      </c>
      <c r="B82" s="95">
        <v>1056758</v>
      </c>
      <c r="C82" s="95">
        <v>185109</v>
      </c>
      <c r="D82" s="95">
        <v>871649</v>
      </c>
      <c r="E82" s="90">
        <f>B82-B83-B84-B85-B87-B91-B92-B94-B96-B97</f>
        <v>0</v>
      </c>
      <c r="F82" s="90" t="e">
        <f>C82-C83-C84-C85-C87-C91-C92-C94-C96-C97</f>
        <v>#VALUE!</v>
      </c>
      <c r="G82" s="90" t="e">
        <f>D82-D83-D84-D85-D87-D91-D92-D94-D96-D97</f>
        <v>#VALUE!</v>
      </c>
    </row>
    <row r="83" spans="1:8" s="92" customFormat="1" ht="15.95" customHeight="1" x14ac:dyDescent="0.25">
      <c r="A83" s="85" t="s">
        <v>1861</v>
      </c>
      <c r="B83" s="96">
        <v>73433</v>
      </c>
      <c r="C83" s="96">
        <v>73433</v>
      </c>
      <c r="D83" s="69" t="s">
        <v>36</v>
      </c>
      <c r="E83" s="90"/>
      <c r="F83" s="94"/>
    </row>
    <row r="84" spans="1:8" s="92" customFormat="1" ht="15.95" customHeight="1" x14ac:dyDescent="0.25">
      <c r="A84" s="85" t="s">
        <v>1010</v>
      </c>
      <c r="B84" s="96">
        <v>194381</v>
      </c>
      <c r="C84" s="69" t="s">
        <v>36</v>
      </c>
      <c r="D84" s="96">
        <v>194381</v>
      </c>
      <c r="E84" s="90" t="e">
        <f>B84-#REF!-#REF!-#REF!-#REF!-#REF!-#REF!-#REF!-#REF!-#REF!-#REF!-#REF!-#REF!-#REF!-#REF!-#REF!-#REF!-#REF!</f>
        <v>#REF!</v>
      </c>
      <c r="F84" s="90" t="e">
        <f>C84-#REF!-#REF!-#REF!-#REF!-#REF!-#REF!-#REF!-#REF!-#REF!-#REF!-#REF!-#REF!-#REF!-#REF!-#REF!-#REF!-#REF!</f>
        <v>#VALUE!</v>
      </c>
      <c r="G84" s="90" t="e">
        <f>D84-#REF!-#REF!-#REF!-#REF!-#REF!-#REF!-#REF!-#REF!-#REF!-#REF!-#REF!-#REF!-#REF!-#REF!-#REF!-#REF!-#REF!</f>
        <v>#REF!</v>
      </c>
    </row>
    <row r="85" spans="1:8" s="92" customFormat="1" ht="15.95" customHeight="1" x14ac:dyDescent="0.25">
      <c r="A85" s="85" t="s">
        <v>1024</v>
      </c>
      <c r="B85" s="69">
        <v>114852</v>
      </c>
      <c r="C85" s="69">
        <v>52499</v>
      </c>
      <c r="D85" s="69">
        <v>62353</v>
      </c>
      <c r="E85" s="90" t="e">
        <f>B85-B86-#REF!-#REF!-#REF!-#REF!-#REF!-#REF!-#REF!-#REF!-#REF!-#REF!-#REF!-#REF!</f>
        <v>#REF!</v>
      </c>
      <c r="F85" s="90" t="e">
        <f>C85-C86-#REF!-#REF!-#REF!-#REF!-#REF!-#REF!-#REF!-#REF!-#REF!-#REF!-#REF!-#REF!</f>
        <v>#REF!</v>
      </c>
      <c r="G85" s="90" t="e">
        <f>D85-D86-#REF!-#REF!-#REF!-#REF!-#REF!-#REF!-#REF!-#REF!-#REF!-#REF!-#REF!-#REF!</f>
        <v>#VALUE!</v>
      </c>
    </row>
    <row r="86" spans="1:8" s="76" customFormat="1" ht="15.95" customHeight="1" x14ac:dyDescent="0.25">
      <c r="A86" s="86" t="s">
        <v>1899</v>
      </c>
      <c r="B86" s="69">
        <v>52499</v>
      </c>
      <c r="C86" s="69">
        <v>52499</v>
      </c>
      <c r="D86" s="69" t="s">
        <v>36</v>
      </c>
      <c r="E86" s="80"/>
      <c r="F86" s="81"/>
    </row>
    <row r="87" spans="1:8" s="92" customFormat="1" ht="15.95" customHeight="1" x14ac:dyDescent="0.25">
      <c r="A87" s="84" t="s">
        <v>1035</v>
      </c>
      <c r="B87" s="69">
        <v>51067</v>
      </c>
      <c r="C87" s="69">
        <v>15904</v>
      </c>
      <c r="D87" s="69">
        <v>35163</v>
      </c>
      <c r="E87" s="90" t="e">
        <f>B87-#REF!-#REF!-#REF!-#REF!-#REF!-#REF!-#REF!-#REF!-#REF!-#REF!-#REF!-B88-B89-B90</f>
        <v>#REF!</v>
      </c>
      <c r="F87" s="90" t="e">
        <f>C87-#REF!-#REF!-#REF!-#REF!-#REF!-#REF!-#REF!-#REF!-#REF!-#REF!-#REF!-C88-C89-C90</f>
        <v>#REF!</v>
      </c>
      <c r="G87" s="90" t="e">
        <f>D87-#REF!-#REF!-#REF!-#REF!-#REF!-#REF!-#REF!-#REF!-#REF!-#REF!-#REF!-D88-D89-D90</f>
        <v>#REF!</v>
      </c>
      <c r="H87" s="90" t="e">
        <f>E87-#REF!-#REF!-#REF!-#REF!-#REF!-#REF!-#REF!-#REF!-#REF!-#REF!-#REF!-E88-E89-E90</f>
        <v>#REF!</v>
      </c>
    </row>
    <row r="88" spans="1:8" s="92" customFormat="1" ht="15.95" customHeight="1" x14ac:dyDescent="0.25">
      <c r="A88" s="97" t="s">
        <v>1921</v>
      </c>
      <c r="B88" s="69">
        <v>8679</v>
      </c>
      <c r="C88" s="69">
        <v>8679</v>
      </c>
      <c r="D88" s="69" t="s">
        <v>36</v>
      </c>
      <c r="E88" s="90"/>
      <c r="F88" s="94"/>
    </row>
    <row r="89" spans="1:8" s="92" customFormat="1" ht="15.95" customHeight="1" x14ac:dyDescent="0.25">
      <c r="A89" s="97" t="s">
        <v>1922</v>
      </c>
      <c r="B89" s="69">
        <v>7200</v>
      </c>
      <c r="C89" s="69">
        <v>7200</v>
      </c>
      <c r="D89" s="69" t="s">
        <v>36</v>
      </c>
      <c r="E89" s="90"/>
      <c r="F89" s="94"/>
    </row>
    <row r="90" spans="1:8" s="92" customFormat="1" ht="15.95" customHeight="1" x14ac:dyDescent="0.25">
      <c r="A90" s="97" t="s">
        <v>1923</v>
      </c>
      <c r="B90" s="69">
        <v>25</v>
      </c>
      <c r="C90" s="69">
        <v>25</v>
      </c>
      <c r="D90" s="69" t="s">
        <v>36</v>
      </c>
      <c r="E90" s="90"/>
      <c r="F90" s="94"/>
    </row>
    <row r="91" spans="1:8" s="98" customFormat="1" ht="15.95" customHeight="1" x14ac:dyDescent="0.25">
      <c r="A91" s="85" t="s">
        <v>1045</v>
      </c>
      <c r="B91" s="69">
        <v>100929</v>
      </c>
      <c r="C91" s="69" t="s">
        <v>36</v>
      </c>
      <c r="D91" s="69">
        <v>100929</v>
      </c>
      <c r="E91" s="80" t="e">
        <f>B91-#REF!-#REF!-#REF!-#REF!-#REF!-#REF!-#REF!-#REF!-#REF!-#REF!-#REF!-#REF!</f>
        <v>#REF!</v>
      </c>
      <c r="F91" s="80" t="e">
        <f>C91-#REF!-#REF!-#REF!-#REF!-#REF!-#REF!-#REF!-#REF!-#REF!-#REF!-#REF!-#REF!</f>
        <v>#VALUE!</v>
      </c>
      <c r="G91" s="80" t="e">
        <f>D91-#REF!-#REF!-#REF!-#REF!-#REF!-#REF!-#REF!-#REF!-#REF!-#REF!-#REF!-#REF!</f>
        <v>#REF!</v>
      </c>
    </row>
    <row r="92" spans="1:8" s="92" customFormat="1" ht="15.95" customHeight="1" x14ac:dyDescent="0.25">
      <c r="A92" s="84" t="s">
        <v>1056</v>
      </c>
      <c r="B92" s="69">
        <v>48879</v>
      </c>
      <c r="C92" s="69">
        <v>10006</v>
      </c>
      <c r="D92" s="69">
        <v>38873</v>
      </c>
      <c r="E92" s="90" t="e">
        <f>B92-B93-#REF!-#REF!-#REF!-#REF!-#REF!-#REF!</f>
        <v>#REF!</v>
      </c>
      <c r="F92" s="90" t="e">
        <f>C92-C93-#REF!-#REF!-#REF!-#REF!-#REF!-#REF!</f>
        <v>#REF!</v>
      </c>
      <c r="G92" s="90" t="e">
        <f>D92-D93-#REF!-#REF!-#REF!-#REF!-#REF!-#REF!</f>
        <v>#VALUE!</v>
      </c>
    </row>
    <row r="93" spans="1:8" s="76" customFormat="1" ht="15.95" customHeight="1" x14ac:dyDescent="0.25">
      <c r="A93" s="86" t="s">
        <v>1965</v>
      </c>
      <c r="B93" s="69">
        <v>10006</v>
      </c>
      <c r="C93" s="69">
        <v>10006</v>
      </c>
      <c r="D93" s="69" t="s">
        <v>36</v>
      </c>
      <c r="E93" s="80"/>
      <c r="F93" s="81"/>
    </row>
    <row r="94" spans="1:8" s="92" customFormat="1" ht="15.95" customHeight="1" x14ac:dyDescent="0.25">
      <c r="A94" s="84" t="s">
        <v>1063</v>
      </c>
      <c r="B94" s="69">
        <v>257959</v>
      </c>
      <c r="C94" s="69">
        <v>10018</v>
      </c>
      <c r="D94" s="69">
        <v>247941</v>
      </c>
      <c r="E94" s="90" t="e">
        <f>B94-B95-#REF!-#REF!-#REF!-#REF!-#REF!-#REF!-#REF!-#REF!-#REF!-#REF!-#REF!-#REF!-#REF!-#REF!-#REF!-#REF!-#REF!-#REF!-#REF!</f>
        <v>#REF!</v>
      </c>
      <c r="F94" s="90" t="e">
        <f>C94-C95-#REF!-#REF!-#REF!-#REF!-#REF!-#REF!-#REF!-#REF!-#REF!-#REF!-#REF!-#REF!-#REF!-#REF!-#REF!-#REF!-#REF!-#REF!-#REF!</f>
        <v>#REF!</v>
      </c>
      <c r="G94" s="90" t="e">
        <f>D94-D95-#REF!-#REF!-#REF!-#REF!-#REF!-#REF!-#REF!-#REF!-#REF!-#REF!-#REF!-#REF!-#REF!-#REF!-#REF!-#REF!-#REF!-#REF!-#REF!</f>
        <v>#VALUE!</v>
      </c>
    </row>
    <row r="95" spans="1:8" s="76" customFormat="1" ht="15.95" customHeight="1" x14ac:dyDescent="0.25">
      <c r="A95" s="86" t="s">
        <v>1977</v>
      </c>
      <c r="B95" s="69">
        <v>10018</v>
      </c>
      <c r="C95" s="69">
        <v>10018</v>
      </c>
      <c r="D95" s="69" t="s">
        <v>36</v>
      </c>
      <c r="E95" s="80"/>
      <c r="F95" s="81"/>
    </row>
    <row r="96" spans="1:8" s="92" customFormat="1" ht="15.95" customHeight="1" x14ac:dyDescent="0.25">
      <c r="A96" s="84" t="s">
        <v>1078</v>
      </c>
      <c r="B96" s="69">
        <v>58442</v>
      </c>
      <c r="C96" s="69" t="s">
        <v>36</v>
      </c>
      <c r="D96" s="69">
        <v>58442</v>
      </c>
      <c r="E96" s="90" t="e">
        <f>B96-#REF!-#REF!-#REF!-#REF!-#REF!-#REF!-#REF!-#REF!-#REF!-#REF!</f>
        <v>#REF!</v>
      </c>
      <c r="F96" s="90" t="e">
        <f>C96-#REF!-#REF!-#REF!-#REF!-#REF!-#REF!-#REF!-#REF!-#REF!-#REF!</f>
        <v>#VALUE!</v>
      </c>
      <c r="G96" s="90" t="e">
        <f>D96-#REF!-#REF!-#REF!-#REF!-#REF!-#REF!-#REF!-#REF!-#REF!-#REF!</f>
        <v>#REF!</v>
      </c>
    </row>
    <row r="97" spans="1:7" s="92" customFormat="1" ht="15.95" customHeight="1" x14ac:dyDescent="0.25">
      <c r="A97" s="84" t="s">
        <v>1089</v>
      </c>
      <c r="B97" s="69">
        <v>156816</v>
      </c>
      <c r="C97" s="69">
        <v>23249</v>
      </c>
      <c r="D97" s="69">
        <v>133567</v>
      </c>
      <c r="E97" s="90" t="e">
        <f>B97-B98-#REF!-#REF!-#REF!-#REF!-#REF!-#REF!-#REF!-#REF!-#REF!-#REF!-#REF!-#REF!-#REF!-#REF!-#REF!-#REF!-#REF!-#REF!</f>
        <v>#REF!</v>
      </c>
      <c r="F97" s="90" t="e">
        <f>C97-C98-#REF!-#REF!-#REF!-#REF!-#REF!-#REF!-#REF!-#REF!-#REF!-#REF!-#REF!-#REF!-#REF!-#REF!-#REF!-#REF!-#REF!-#REF!</f>
        <v>#REF!</v>
      </c>
      <c r="G97" s="90" t="e">
        <f>D97-D98-#REF!-#REF!-#REF!-#REF!-#REF!-#REF!-#REF!-#REF!-#REF!-#REF!-#REF!-#REF!-#REF!-#REF!-#REF!-#REF!-#REF!-#REF!</f>
        <v>#VALUE!</v>
      </c>
    </row>
    <row r="98" spans="1:7" s="76" customFormat="1" ht="15.95" customHeight="1" x14ac:dyDescent="0.25">
      <c r="A98" s="86" t="s">
        <v>2045</v>
      </c>
      <c r="B98" s="69">
        <v>23249</v>
      </c>
      <c r="C98" s="69">
        <v>23249</v>
      </c>
      <c r="D98" s="69" t="s">
        <v>36</v>
      </c>
      <c r="E98" s="80"/>
      <c r="F98" s="81"/>
    </row>
    <row r="99" spans="1:7" s="76" customFormat="1" ht="15.95" customHeight="1" x14ac:dyDescent="0.25">
      <c r="A99" s="86"/>
      <c r="B99" s="69"/>
      <c r="C99" s="69"/>
      <c r="D99" s="69"/>
      <c r="E99" s="80"/>
      <c r="F99" s="81"/>
    </row>
    <row r="100" spans="1:7" s="76" customFormat="1" ht="15.95" customHeight="1" x14ac:dyDescent="0.25">
      <c r="A100" s="98" t="s">
        <v>1107</v>
      </c>
      <c r="B100" s="67">
        <v>1120827</v>
      </c>
      <c r="C100" s="67">
        <v>1114584</v>
      </c>
      <c r="D100" s="67">
        <v>6243</v>
      </c>
      <c r="E100" s="80">
        <f>B100-B101-B102-B103-B104</f>
        <v>17265</v>
      </c>
      <c r="F100" s="80">
        <f>C100-C101-C102-C103-C104</f>
        <v>11022</v>
      </c>
      <c r="G100" s="80" t="e">
        <f>D100-D101-D102-D103-D104</f>
        <v>#VALUE!</v>
      </c>
    </row>
    <row r="101" spans="1:7" s="98" customFormat="1" ht="15.95" customHeight="1" x14ac:dyDescent="0.25">
      <c r="A101" s="84" t="s">
        <v>1108</v>
      </c>
      <c r="B101" s="69">
        <v>265451</v>
      </c>
      <c r="C101" s="69">
        <v>265451</v>
      </c>
      <c r="D101" s="69" t="s">
        <v>36</v>
      </c>
      <c r="E101" s="80">
        <f>SUM(B105:B106)-B101</f>
        <v>-248186</v>
      </c>
      <c r="F101" s="80">
        <f>SUM(C105:C106)-C101</f>
        <v>-254429</v>
      </c>
      <c r="G101" s="80" t="e">
        <f>SUM(D105:D106)-D101</f>
        <v>#VALUE!</v>
      </c>
    </row>
    <row r="102" spans="1:7" s="98" customFormat="1" ht="15.95" customHeight="1" x14ac:dyDescent="0.25">
      <c r="A102" s="84" t="s">
        <v>1110</v>
      </c>
      <c r="B102" s="69">
        <v>316745</v>
      </c>
      <c r="C102" s="69">
        <v>316745</v>
      </c>
      <c r="D102" s="69" t="s">
        <v>36</v>
      </c>
      <c r="E102" s="80"/>
      <c r="F102" s="99"/>
    </row>
    <row r="103" spans="1:7" s="98" customFormat="1" ht="15.95" customHeight="1" x14ac:dyDescent="0.25">
      <c r="A103" s="84" t="s">
        <v>1111</v>
      </c>
      <c r="B103" s="69">
        <v>237385</v>
      </c>
      <c r="C103" s="69">
        <v>237385</v>
      </c>
      <c r="D103" s="69" t="s">
        <v>36</v>
      </c>
      <c r="E103" s="80"/>
      <c r="F103" s="99"/>
    </row>
    <row r="104" spans="1:7" s="98" customFormat="1" ht="15.95" customHeight="1" x14ac:dyDescent="0.25">
      <c r="A104" s="84" t="s">
        <v>1112</v>
      </c>
      <c r="B104" s="69">
        <v>283981</v>
      </c>
      <c r="C104" s="69">
        <v>283981</v>
      </c>
      <c r="D104" s="69" t="s">
        <v>36</v>
      </c>
      <c r="E104" s="80"/>
      <c r="F104" s="99"/>
    </row>
    <row r="105" spans="1:7" s="98" customFormat="1" ht="15.95" customHeight="1" x14ac:dyDescent="0.25">
      <c r="A105" s="85" t="s">
        <v>1109</v>
      </c>
      <c r="B105" s="69">
        <v>11022</v>
      </c>
      <c r="C105" s="69">
        <v>11022</v>
      </c>
      <c r="D105" s="69" t="s">
        <v>36</v>
      </c>
      <c r="E105" s="80"/>
      <c r="F105" s="99"/>
    </row>
    <row r="106" spans="1:7" s="98" customFormat="1" ht="15.95" customHeight="1" x14ac:dyDescent="0.25">
      <c r="A106" s="85" t="s">
        <v>1497</v>
      </c>
      <c r="B106" s="69">
        <v>6243</v>
      </c>
      <c r="C106" s="69" t="s">
        <v>36</v>
      </c>
      <c r="D106" s="69">
        <v>6243</v>
      </c>
      <c r="E106" s="80"/>
      <c r="F106" s="99"/>
    </row>
    <row r="107" spans="1:7" s="76" customFormat="1" ht="15.95" customHeight="1" x14ac:dyDescent="0.25">
      <c r="A107" s="86"/>
      <c r="B107" s="69"/>
      <c r="C107" s="69"/>
      <c r="D107" s="69"/>
      <c r="E107" s="80"/>
      <c r="F107" s="81"/>
    </row>
    <row r="108" spans="1:7" s="92" customFormat="1" ht="15.95" customHeight="1" x14ac:dyDescent="0.25">
      <c r="A108" s="98" t="s">
        <v>8</v>
      </c>
      <c r="B108" s="67">
        <v>353080</v>
      </c>
      <c r="C108" s="67">
        <v>315881</v>
      </c>
      <c r="D108" s="67">
        <v>37199</v>
      </c>
      <c r="E108" s="90" t="e">
        <f>SUM(#REF!)-B108</f>
        <v>#REF!</v>
      </c>
      <c r="F108" s="90" t="e">
        <f>SUM(#REF!)-C108</f>
        <v>#REF!</v>
      </c>
      <c r="G108" s="90" t="e">
        <f>SUM(#REF!)-D108</f>
        <v>#REF!</v>
      </c>
    </row>
    <row r="109" spans="1:7" s="76" customFormat="1" ht="15.95" customHeight="1" x14ac:dyDescent="0.25">
      <c r="A109" s="100"/>
      <c r="B109" s="75"/>
      <c r="C109" s="75"/>
      <c r="D109" s="75"/>
      <c r="E109" s="80"/>
      <c r="F109" s="81"/>
    </row>
    <row r="110" spans="1:7" s="76" customFormat="1" ht="15.95" customHeight="1" x14ac:dyDescent="0.25">
      <c r="B110" s="69"/>
      <c r="C110" s="69"/>
      <c r="D110" s="69"/>
      <c r="E110" s="80"/>
      <c r="F110" s="81"/>
    </row>
    <row r="111" spans="1:7" s="76" customFormat="1" ht="15.95" customHeight="1" x14ac:dyDescent="0.25">
      <c r="A111" s="101"/>
      <c r="B111" s="78"/>
      <c r="C111" s="78"/>
      <c r="D111" s="78"/>
      <c r="E111" s="81"/>
    </row>
    <row r="112" spans="1:7" s="76" customFormat="1" ht="15.95" customHeight="1" x14ac:dyDescent="0.25">
      <c r="A112" s="101"/>
      <c r="B112" s="78"/>
      <c r="C112" s="78"/>
      <c r="D112" s="78"/>
      <c r="E112" s="81"/>
    </row>
    <row r="113" spans="1:5" s="76" customFormat="1" ht="15.95" customHeight="1" x14ac:dyDescent="0.25">
      <c r="A113" s="101"/>
      <c r="B113" s="78"/>
      <c r="C113" s="78"/>
      <c r="D113" s="78"/>
      <c r="E113" s="81"/>
    </row>
    <row r="114" spans="1:5" s="76" customFormat="1" ht="15.95" customHeight="1" x14ac:dyDescent="0.25">
      <c r="A114" s="101"/>
      <c r="B114" s="67"/>
      <c r="C114" s="67"/>
      <c r="D114" s="67"/>
      <c r="E114" s="81"/>
    </row>
    <row r="115" spans="1:5" s="76" customFormat="1" ht="15.95" customHeight="1" x14ac:dyDescent="0.25">
      <c r="A115" s="82"/>
      <c r="B115" s="78"/>
      <c r="C115" s="78"/>
      <c r="D115" s="78"/>
      <c r="E115" s="81"/>
    </row>
    <row r="116" spans="1:5" s="76" customFormat="1" ht="15.95" customHeight="1" x14ac:dyDescent="0.25">
      <c r="A116" s="101"/>
      <c r="B116" s="78"/>
      <c r="C116" s="78"/>
      <c r="D116" s="78"/>
      <c r="E116" s="81"/>
    </row>
    <row r="117" spans="1:5" s="76" customFormat="1" ht="15.95" customHeight="1" x14ac:dyDescent="0.25">
      <c r="A117" s="101"/>
      <c r="B117" s="78"/>
      <c r="C117" s="78"/>
      <c r="D117" s="78"/>
      <c r="E117" s="81"/>
    </row>
    <row r="118" spans="1:5" s="76" customFormat="1" ht="15.95" customHeight="1" x14ac:dyDescent="0.25">
      <c r="A118" s="101"/>
      <c r="B118" s="78"/>
      <c r="C118" s="78"/>
      <c r="D118" s="78"/>
      <c r="E118" s="81"/>
    </row>
    <row r="119" spans="1:5" s="76" customFormat="1" ht="15.95" customHeight="1" x14ac:dyDescent="0.25">
      <c r="A119" s="101"/>
      <c r="B119" s="78"/>
      <c r="C119" s="78"/>
      <c r="D119" s="78"/>
      <c r="E119" s="81"/>
    </row>
    <row r="120" spans="1:5" s="76" customFormat="1" ht="15.95" customHeight="1" x14ac:dyDescent="0.25">
      <c r="A120" s="82"/>
      <c r="B120" s="102"/>
      <c r="C120" s="102"/>
      <c r="D120" s="102"/>
      <c r="E120" s="81"/>
    </row>
    <row r="121" spans="1:5" s="76" customFormat="1" ht="15.95" customHeight="1" x14ac:dyDescent="0.25">
      <c r="A121" s="101"/>
      <c r="B121" s="102"/>
      <c r="C121" s="102"/>
      <c r="D121" s="102"/>
      <c r="E121" s="81"/>
    </row>
    <row r="122" spans="1:5" s="76" customFormat="1" ht="15.95" customHeight="1" x14ac:dyDescent="0.25">
      <c r="A122" s="101"/>
      <c r="B122" s="102"/>
      <c r="C122" s="102"/>
      <c r="D122" s="102"/>
      <c r="E122" s="81"/>
    </row>
    <row r="123" spans="1:5" s="76" customFormat="1" ht="15.95" customHeight="1" x14ac:dyDescent="0.25">
      <c r="A123" s="82"/>
      <c r="B123" s="102"/>
      <c r="C123" s="102"/>
      <c r="D123" s="102"/>
    </row>
    <row r="124" spans="1:5" s="76" customFormat="1" ht="15.95" customHeight="1" x14ac:dyDescent="0.25">
      <c r="A124" s="101"/>
      <c r="B124" s="102"/>
      <c r="C124" s="102"/>
      <c r="D124" s="102"/>
    </row>
    <row r="125" spans="1:5" s="76" customFormat="1" ht="15.95" customHeight="1" x14ac:dyDescent="0.25">
      <c r="A125" s="101"/>
      <c r="B125" s="102"/>
      <c r="C125" s="102"/>
      <c r="D125" s="102"/>
    </row>
    <row r="126" spans="1:5" s="76" customFormat="1" ht="15.95" customHeight="1" x14ac:dyDescent="0.25">
      <c r="A126" s="101"/>
      <c r="B126" s="102"/>
      <c r="C126" s="102"/>
      <c r="D126" s="102"/>
    </row>
    <row r="127" spans="1:5" s="76" customFormat="1" ht="15" x14ac:dyDescent="0.25">
      <c r="A127" s="101"/>
      <c r="B127" s="102"/>
      <c r="C127" s="102"/>
      <c r="D127" s="102"/>
    </row>
    <row r="128" spans="1:5" s="76" customFormat="1" ht="15" x14ac:dyDescent="0.25">
      <c r="A128" s="82"/>
      <c r="B128" s="102"/>
      <c r="C128" s="102"/>
      <c r="D128" s="102"/>
    </row>
    <row r="129" spans="1:4" s="76" customFormat="1" ht="15" x14ac:dyDescent="0.25">
      <c r="A129" s="101"/>
      <c r="B129" s="102"/>
      <c r="C129" s="102"/>
      <c r="D129" s="102"/>
    </row>
    <row r="130" spans="1:4" s="76" customFormat="1" ht="15" x14ac:dyDescent="0.25">
      <c r="A130" s="82"/>
      <c r="B130" s="102"/>
      <c r="C130" s="102"/>
      <c r="D130" s="102"/>
    </row>
    <row r="131" spans="1:4" s="76" customFormat="1" ht="15" x14ac:dyDescent="0.25">
      <c r="A131" s="101"/>
      <c r="B131" s="102"/>
      <c r="C131" s="102"/>
      <c r="D131" s="102"/>
    </row>
    <row r="132" spans="1:4" s="76" customFormat="1" ht="15" x14ac:dyDescent="0.25">
      <c r="A132" s="101"/>
      <c r="B132" s="102"/>
      <c r="C132" s="102"/>
      <c r="D132" s="102"/>
    </row>
    <row r="133" spans="1:4" s="76" customFormat="1" ht="15" x14ac:dyDescent="0.25">
      <c r="A133" s="101"/>
      <c r="B133" s="102"/>
      <c r="C133" s="102"/>
      <c r="D133" s="102"/>
    </row>
    <row r="134" spans="1:4" s="76" customFormat="1" ht="15" x14ac:dyDescent="0.25">
      <c r="A134" s="101"/>
      <c r="B134" s="102"/>
      <c r="C134" s="102"/>
      <c r="D134" s="102"/>
    </row>
    <row r="135" spans="1:4" s="76" customFormat="1" ht="15" x14ac:dyDescent="0.25">
      <c r="A135" s="101"/>
      <c r="B135" s="102"/>
      <c r="C135" s="102"/>
      <c r="D135" s="102"/>
    </row>
    <row r="136" spans="1:4" s="76" customFormat="1" ht="15" x14ac:dyDescent="0.25">
      <c r="A136" s="101"/>
      <c r="B136" s="102"/>
      <c r="C136" s="102"/>
      <c r="D136" s="102"/>
    </row>
    <row r="137" spans="1:4" s="76" customFormat="1" ht="15" x14ac:dyDescent="0.25">
      <c r="A137" s="101"/>
      <c r="B137" s="102"/>
      <c r="C137" s="102"/>
      <c r="D137" s="102"/>
    </row>
    <row r="138" spans="1:4" s="76" customFormat="1" ht="15" x14ac:dyDescent="0.25">
      <c r="A138" s="101"/>
      <c r="B138" s="102"/>
      <c r="C138" s="102"/>
      <c r="D138" s="102"/>
    </row>
    <row r="139" spans="1:4" s="76" customFormat="1" ht="15" x14ac:dyDescent="0.25">
      <c r="A139" s="101"/>
      <c r="B139" s="102"/>
      <c r="C139" s="102"/>
      <c r="D139" s="102"/>
    </row>
    <row r="140" spans="1:4" s="76" customFormat="1" ht="15" x14ac:dyDescent="0.25">
      <c r="A140" s="101"/>
      <c r="B140" s="102"/>
      <c r="C140" s="102"/>
      <c r="D140" s="102"/>
    </row>
    <row r="141" spans="1:4" s="76" customFormat="1" ht="15" x14ac:dyDescent="0.25">
      <c r="A141" s="101"/>
      <c r="B141" s="102"/>
      <c r="C141" s="102"/>
      <c r="D141" s="102"/>
    </row>
    <row r="142" spans="1:4" s="76" customFormat="1" ht="15" x14ac:dyDescent="0.25">
      <c r="A142" s="101"/>
      <c r="B142" s="102"/>
      <c r="C142" s="102"/>
      <c r="D142" s="102"/>
    </row>
    <row r="143" spans="1:4" s="76" customFormat="1" ht="15" x14ac:dyDescent="0.25">
      <c r="A143" s="101"/>
      <c r="B143" s="102"/>
      <c r="C143" s="102"/>
      <c r="D143" s="102"/>
    </row>
    <row r="144" spans="1:4" s="76" customFormat="1" ht="15" x14ac:dyDescent="0.25">
      <c r="A144" s="101"/>
      <c r="B144" s="102"/>
      <c r="C144" s="102"/>
      <c r="D144" s="102"/>
    </row>
    <row r="145" spans="1:4" s="76" customFormat="1" ht="15" x14ac:dyDescent="0.25">
      <c r="A145" s="101"/>
      <c r="B145" s="102"/>
      <c r="C145" s="102"/>
      <c r="D145" s="102"/>
    </row>
    <row r="146" spans="1:4" s="76" customFormat="1" ht="15" x14ac:dyDescent="0.25">
      <c r="A146" s="101"/>
      <c r="B146" s="102"/>
      <c r="C146" s="102"/>
      <c r="D146" s="102"/>
    </row>
    <row r="147" spans="1:4" s="76" customFormat="1" ht="15" x14ac:dyDescent="0.25">
      <c r="A147" s="101"/>
      <c r="B147" s="102"/>
      <c r="C147" s="102"/>
      <c r="D147" s="102"/>
    </row>
    <row r="148" spans="1:4" s="76" customFormat="1" ht="15" x14ac:dyDescent="0.25">
      <c r="A148" s="101"/>
      <c r="B148" s="102"/>
      <c r="C148" s="102"/>
      <c r="D148" s="102"/>
    </row>
    <row r="149" spans="1:4" s="76" customFormat="1" ht="15" x14ac:dyDescent="0.25">
      <c r="A149" s="85"/>
      <c r="B149" s="96"/>
      <c r="C149" s="96"/>
      <c r="D149" s="96"/>
    </row>
    <row r="150" spans="1:4" s="76" customFormat="1" ht="15" x14ac:dyDescent="0.25">
      <c r="A150" s="77"/>
      <c r="B150" s="78"/>
      <c r="C150" s="78"/>
      <c r="D150" s="78"/>
    </row>
    <row r="151" spans="1:4" s="76" customFormat="1" ht="15" x14ac:dyDescent="0.25">
      <c r="A151" s="101"/>
      <c r="B151" s="102"/>
      <c r="C151" s="102"/>
      <c r="D151" s="102"/>
    </row>
    <row r="152" spans="1:4" s="76" customFormat="1" ht="15" x14ac:dyDescent="0.25">
      <c r="A152" s="101"/>
      <c r="B152" s="102"/>
      <c r="C152" s="102"/>
      <c r="D152" s="102"/>
    </row>
    <row r="153" spans="1:4" s="76" customFormat="1" ht="15" x14ac:dyDescent="0.25">
      <c r="A153" s="101"/>
      <c r="B153" s="102"/>
      <c r="C153" s="102"/>
      <c r="D153" s="102"/>
    </row>
    <row r="154" spans="1:4" s="76" customFormat="1" ht="15" x14ac:dyDescent="0.25">
      <c r="A154" s="101"/>
      <c r="B154" s="102"/>
      <c r="C154" s="102"/>
      <c r="D154" s="102"/>
    </row>
    <row r="155" spans="1:4" s="76" customFormat="1" ht="15" x14ac:dyDescent="0.25">
      <c r="A155" s="101"/>
      <c r="B155" s="102"/>
      <c r="C155" s="102"/>
      <c r="D155" s="102"/>
    </row>
    <row r="156" spans="1:4" s="76" customFormat="1" ht="15" x14ac:dyDescent="0.25">
      <c r="A156" s="77"/>
      <c r="B156" s="78"/>
      <c r="C156" s="78"/>
      <c r="D156" s="78"/>
    </row>
    <row r="157" spans="1:4" s="76" customFormat="1" ht="15" x14ac:dyDescent="0.25">
      <c r="A157" s="77"/>
      <c r="B157" s="78"/>
      <c r="C157" s="78"/>
      <c r="D157" s="78"/>
    </row>
    <row r="158" spans="1:4" s="76" customFormat="1" ht="15" x14ac:dyDescent="0.25">
      <c r="A158" s="77"/>
      <c r="B158" s="78"/>
      <c r="C158" s="78"/>
      <c r="D158" s="78"/>
    </row>
    <row r="159" spans="1:4" s="76" customFormat="1" ht="15" x14ac:dyDescent="0.25">
      <c r="A159" s="77"/>
      <c r="B159" s="78"/>
      <c r="C159" s="78"/>
      <c r="D159" s="78"/>
    </row>
    <row r="160" spans="1:4" s="76" customFormat="1" ht="15" x14ac:dyDescent="0.25">
      <c r="A160" s="77"/>
      <c r="B160" s="78"/>
      <c r="C160" s="78"/>
      <c r="D160" s="78"/>
    </row>
    <row r="161" spans="1:4" s="76" customFormat="1" ht="15" x14ac:dyDescent="0.25">
      <c r="A161" s="77"/>
      <c r="B161" s="78"/>
      <c r="C161" s="78"/>
      <c r="D161" s="78"/>
    </row>
    <row r="162" spans="1:4" s="76" customFormat="1" ht="15" x14ac:dyDescent="0.25">
      <c r="A162" s="77"/>
      <c r="B162" s="78"/>
      <c r="C162" s="78"/>
      <c r="D162" s="78"/>
    </row>
    <row r="163" spans="1:4" s="76" customFormat="1" ht="15" x14ac:dyDescent="0.25">
      <c r="A163" s="77"/>
      <c r="B163" s="78"/>
      <c r="C163" s="78"/>
      <c r="D163" s="78"/>
    </row>
    <row r="164" spans="1:4" s="76" customFormat="1" ht="15" x14ac:dyDescent="0.25">
      <c r="A164" s="77"/>
      <c r="B164" s="78"/>
      <c r="C164" s="78"/>
      <c r="D164" s="78"/>
    </row>
    <row r="165" spans="1:4" s="76" customFormat="1" ht="15" x14ac:dyDescent="0.25">
      <c r="A165" s="77"/>
      <c r="B165" s="78"/>
      <c r="C165" s="78"/>
      <c r="D165" s="78"/>
    </row>
    <row r="166" spans="1:4" s="76" customFormat="1" ht="15" x14ac:dyDescent="0.25">
      <c r="A166" s="77"/>
      <c r="B166" s="78"/>
      <c r="C166" s="78"/>
      <c r="D166" s="78"/>
    </row>
    <row r="167" spans="1:4" s="76" customFormat="1" ht="15" x14ac:dyDescent="0.25">
      <c r="A167" s="77"/>
      <c r="B167" s="78"/>
      <c r="C167" s="78"/>
      <c r="D167" s="78"/>
    </row>
    <row r="168" spans="1:4" s="76" customFormat="1" ht="15" x14ac:dyDescent="0.25">
      <c r="A168" s="77"/>
      <c r="B168" s="78"/>
      <c r="C168" s="78"/>
      <c r="D168" s="78"/>
    </row>
    <row r="169" spans="1:4" s="76" customFormat="1" ht="15" x14ac:dyDescent="0.25">
      <c r="A169" s="77"/>
      <c r="B169" s="78"/>
      <c r="C169" s="78"/>
      <c r="D169" s="78"/>
    </row>
    <row r="170" spans="1:4" s="76" customFormat="1" ht="15" x14ac:dyDescent="0.25">
      <c r="A170" s="77"/>
      <c r="B170" s="78"/>
      <c r="C170" s="78"/>
      <c r="D170" s="78"/>
    </row>
    <row r="171" spans="1:4" s="76" customFormat="1" ht="15" x14ac:dyDescent="0.25">
      <c r="A171" s="77"/>
      <c r="B171" s="78"/>
      <c r="C171" s="78"/>
      <c r="D171" s="78"/>
    </row>
    <row r="172" spans="1:4" s="76" customFormat="1" ht="15" x14ac:dyDescent="0.25">
      <c r="A172" s="77"/>
      <c r="B172" s="78"/>
      <c r="C172" s="78"/>
      <c r="D172" s="78"/>
    </row>
    <row r="173" spans="1:4" x14ac:dyDescent="0.2">
      <c r="A173" s="33"/>
      <c r="B173" s="34"/>
      <c r="C173" s="34"/>
      <c r="D173" s="34"/>
    </row>
    <row r="174" spans="1:4" x14ac:dyDescent="0.2">
      <c r="A174" s="33"/>
      <c r="B174" s="34"/>
      <c r="C174" s="34"/>
      <c r="D174" s="34"/>
    </row>
    <row r="175" spans="1:4" x14ac:dyDescent="0.2">
      <c r="A175" s="33"/>
      <c r="B175" s="34"/>
      <c r="C175" s="34"/>
      <c r="D175" s="34"/>
    </row>
    <row r="176" spans="1:4" x14ac:dyDescent="0.2">
      <c r="A176" s="33"/>
      <c r="B176" s="34"/>
      <c r="C176" s="34"/>
      <c r="D176" s="34"/>
    </row>
    <row r="177" spans="1:4" x14ac:dyDescent="0.2">
      <c r="A177" s="33"/>
      <c r="B177" s="34"/>
      <c r="C177" s="34"/>
      <c r="D177" s="34"/>
    </row>
    <row r="178" spans="1:4" x14ac:dyDescent="0.2">
      <c r="A178" s="33"/>
      <c r="B178" s="34"/>
      <c r="C178" s="34"/>
      <c r="D178" s="34"/>
    </row>
    <row r="179" spans="1:4" x14ac:dyDescent="0.2">
      <c r="A179" s="33"/>
      <c r="B179" s="34"/>
      <c r="C179" s="34"/>
      <c r="D179" s="34"/>
    </row>
    <row r="180" spans="1:4" x14ac:dyDescent="0.2">
      <c r="A180" s="33"/>
      <c r="B180" s="34"/>
      <c r="C180" s="34"/>
      <c r="D180" s="34"/>
    </row>
    <row r="181" spans="1:4" x14ac:dyDescent="0.2">
      <c r="A181" s="33"/>
      <c r="B181" s="34"/>
      <c r="C181" s="34"/>
      <c r="D181" s="34"/>
    </row>
    <row r="182" spans="1:4" x14ac:dyDescent="0.2">
      <c r="A182" s="33"/>
      <c r="B182" s="34"/>
      <c r="C182" s="34"/>
      <c r="D182" s="34"/>
    </row>
    <row r="183" spans="1:4" x14ac:dyDescent="0.2">
      <c r="A183" s="33"/>
      <c r="B183" s="34"/>
      <c r="C183" s="34"/>
      <c r="D183" s="34"/>
    </row>
    <row r="184" spans="1:4" x14ac:dyDescent="0.2">
      <c r="A184" s="33"/>
      <c r="B184" s="34"/>
      <c r="C184" s="34"/>
      <c r="D184" s="34"/>
    </row>
    <row r="185" spans="1:4" x14ac:dyDescent="0.2">
      <c r="A185" s="33"/>
      <c r="B185" s="34"/>
      <c r="C185" s="34"/>
      <c r="D185" s="34"/>
    </row>
    <row r="186" spans="1:4" x14ac:dyDescent="0.2">
      <c r="A186" s="33"/>
      <c r="B186" s="34"/>
      <c r="C186" s="34"/>
      <c r="D186" s="34"/>
    </row>
    <row r="187" spans="1:4" x14ac:dyDescent="0.2">
      <c r="A187" s="33"/>
      <c r="B187" s="34"/>
      <c r="C187" s="34"/>
      <c r="D187" s="34"/>
    </row>
    <row r="188" spans="1:4" x14ac:dyDescent="0.2">
      <c r="A188" s="33"/>
      <c r="B188" s="34"/>
      <c r="C188" s="34"/>
      <c r="D188" s="34"/>
    </row>
    <row r="189" spans="1:4" x14ac:dyDescent="0.2">
      <c r="A189" s="33"/>
      <c r="B189" s="34"/>
      <c r="C189" s="34"/>
      <c r="D189" s="34"/>
    </row>
    <row r="190" spans="1:4" x14ac:dyDescent="0.2">
      <c r="A190" s="33"/>
      <c r="B190" s="34"/>
      <c r="C190" s="34"/>
      <c r="D190" s="34"/>
    </row>
    <row r="191" spans="1:4" x14ac:dyDescent="0.2">
      <c r="A191" s="33"/>
      <c r="B191" s="34"/>
      <c r="C191" s="34"/>
      <c r="D191" s="34"/>
    </row>
    <row r="192" spans="1:4" x14ac:dyDescent="0.2">
      <c r="A192" s="33"/>
      <c r="B192" s="34"/>
      <c r="C192" s="34"/>
      <c r="D192" s="34"/>
    </row>
    <row r="193" spans="1:4" x14ac:dyDescent="0.2">
      <c r="A193" s="33"/>
      <c r="B193" s="34"/>
      <c r="C193" s="34"/>
      <c r="D193" s="34"/>
    </row>
    <row r="194" spans="1:4" x14ac:dyDescent="0.2">
      <c r="A194" s="33"/>
      <c r="B194" s="34"/>
      <c r="C194" s="34"/>
      <c r="D194" s="34"/>
    </row>
    <row r="195" spans="1:4" x14ac:dyDescent="0.2">
      <c r="A195" s="33"/>
      <c r="B195" s="34"/>
      <c r="C195" s="34"/>
      <c r="D195" s="34"/>
    </row>
    <row r="196" spans="1:4" x14ac:dyDescent="0.2">
      <c r="A196" s="33"/>
      <c r="B196" s="34"/>
      <c r="C196" s="34"/>
      <c r="D196" s="34"/>
    </row>
    <row r="197" spans="1:4" x14ac:dyDescent="0.2">
      <c r="A197" s="33"/>
      <c r="B197" s="34"/>
      <c r="C197" s="34"/>
      <c r="D197" s="34"/>
    </row>
    <row r="198" spans="1:4" x14ac:dyDescent="0.2">
      <c r="A198" s="33"/>
      <c r="B198" s="34"/>
      <c r="C198" s="34"/>
      <c r="D198" s="34"/>
    </row>
    <row r="199" spans="1:4" x14ac:dyDescent="0.2">
      <c r="A199" s="33"/>
      <c r="B199" s="34"/>
      <c r="C199" s="34"/>
      <c r="D199" s="34"/>
    </row>
    <row r="200" spans="1:4" x14ac:dyDescent="0.2">
      <c r="A200" s="33"/>
      <c r="B200" s="34"/>
      <c r="C200" s="34"/>
      <c r="D200" s="34"/>
    </row>
    <row r="201" spans="1:4" x14ac:dyDescent="0.2">
      <c r="A201" s="33"/>
      <c r="B201" s="34"/>
      <c r="C201" s="34"/>
      <c r="D201" s="34"/>
    </row>
    <row r="202" spans="1:4" x14ac:dyDescent="0.2">
      <c r="A202" s="33"/>
      <c r="B202" s="34"/>
      <c r="C202" s="34"/>
      <c r="D202" s="34"/>
    </row>
    <row r="203" spans="1:4" x14ac:dyDescent="0.2">
      <c r="A203" s="33"/>
      <c r="B203" s="34"/>
      <c r="C203" s="34"/>
      <c r="D203" s="34"/>
    </row>
    <row r="204" spans="1:4" x14ac:dyDescent="0.2">
      <c r="A204" s="33"/>
      <c r="B204" s="34"/>
      <c r="C204" s="34"/>
      <c r="D204" s="34"/>
    </row>
    <row r="205" spans="1:4" x14ac:dyDescent="0.2">
      <c r="A205" s="33"/>
      <c r="B205" s="34"/>
      <c r="C205" s="34"/>
      <c r="D205" s="34"/>
    </row>
    <row r="206" spans="1:4" x14ac:dyDescent="0.2">
      <c r="A206" s="33"/>
      <c r="B206" s="34"/>
      <c r="C206" s="34"/>
      <c r="D206" s="34"/>
    </row>
    <row r="207" spans="1:4" x14ac:dyDescent="0.2">
      <c r="A207" s="33"/>
      <c r="B207" s="34"/>
      <c r="C207" s="34"/>
      <c r="D207" s="34"/>
    </row>
    <row r="208" spans="1:4" x14ac:dyDescent="0.2">
      <c r="A208" s="33"/>
      <c r="B208" s="34"/>
      <c r="C208" s="34"/>
      <c r="D208" s="34"/>
    </row>
    <row r="209" spans="1:4" x14ac:dyDescent="0.2">
      <c r="A209" s="33"/>
      <c r="B209" s="34"/>
      <c r="C209" s="34"/>
      <c r="D209" s="34"/>
    </row>
    <row r="210" spans="1:4" x14ac:dyDescent="0.2">
      <c r="A210" s="33"/>
      <c r="B210" s="34"/>
      <c r="C210" s="34"/>
      <c r="D210" s="34"/>
    </row>
    <row r="211" spans="1:4" x14ac:dyDescent="0.2">
      <c r="A211" s="33"/>
      <c r="B211" s="34"/>
      <c r="C211" s="34"/>
      <c r="D211" s="34"/>
    </row>
    <row r="212" spans="1:4" x14ac:dyDescent="0.2">
      <c r="A212" s="33"/>
      <c r="B212" s="34"/>
      <c r="C212" s="34"/>
      <c r="D212" s="34"/>
    </row>
    <row r="213" spans="1:4" x14ac:dyDescent="0.2">
      <c r="A213" s="33"/>
      <c r="B213" s="34"/>
      <c r="C213" s="34"/>
      <c r="D213" s="34"/>
    </row>
    <row r="214" spans="1:4" x14ac:dyDescent="0.2">
      <c r="A214" s="33"/>
      <c r="B214" s="34"/>
      <c r="C214" s="34"/>
      <c r="D214" s="34"/>
    </row>
    <row r="215" spans="1:4" x14ac:dyDescent="0.2">
      <c r="A215" s="33"/>
      <c r="B215" s="34"/>
      <c r="C215" s="34"/>
      <c r="D215" s="34"/>
    </row>
    <row r="216" spans="1:4" x14ac:dyDescent="0.2">
      <c r="A216" s="33"/>
      <c r="B216" s="34"/>
      <c r="C216" s="34"/>
      <c r="D216" s="34"/>
    </row>
    <row r="217" spans="1:4" x14ac:dyDescent="0.2">
      <c r="A217" s="33"/>
      <c r="B217" s="34"/>
      <c r="C217" s="34"/>
      <c r="D217" s="34"/>
    </row>
    <row r="218" spans="1:4" x14ac:dyDescent="0.2">
      <c r="A218" s="33"/>
      <c r="B218" s="34"/>
      <c r="C218" s="34"/>
      <c r="D218" s="34"/>
    </row>
    <row r="219" spans="1:4" x14ac:dyDescent="0.2">
      <c r="A219" s="33"/>
      <c r="B219" s="34"/>
      <c r="C219" s="34"/>
      <c r="D219" s="34"/>
    </row>
    <row r="220" spans="1:4" x14ac:dyDescent="0.2">
      <c r="A220" s="33"/>
      <c r="B220" s="34"/>
      <c r="C220" s="34"/>
      <c r="D220" s="34"/>
    </row>
    <row r="221" spans="1:4" x14ac:dyDescent="0.2">
      <c r="A221" s="33"/>
      <c r="B221" s="34"/>
      <c r="C221" s="34"/>
      <c r="D221" s="34"/>
    </row>
    <row r="222" spans="1:4" x14ac:dyDescent="0.2">
      <c r="A222" s="33"/>
      <c r="B222" s="34"/>
      <c r="C222" s="34"/>
      <c r="D222" s="34"/>
    </row>
    <row r="223" spans="1:4" x14ac:dyDescent="0.2">
      <c r="A223" s="33"/>
      <c r="B223" s="34"/>
      <c r="C223" s="34"/>
      <c r="D223" s="34"/>
    </row>
    <row r="224" spans="1:4" x14ac:dyDescent="0.2">
      <c r="A224" s="33"/>
      <c r="B224" s="34"/>
      <c r="C224" s="34"/>
      <c r="D224" s="34"/>
    </row>
    <row r="225" spans="1:4" x14ac:dyDescent="0.2">
      <c r="A225" s="33"/>
      <c r="B225" s="34"/>
      <c r="C225" s="34"/>
      <c r="D225" s="34"/>
    </row>
    <row r="226" spans="1:4" x14ac:dyDescent="0.2">
      <c r="A226" s="33"/>
      <c r="B226" s="34"/>
      <c r="C226" s="34"/>
      <c r="D226" s="34"/>
    </row>
    <row r="227" spans="1:4" x14ac:dyDescent="0.2">
      <c r="A227" s="33"/>
      <c r="B227" s="34"/>
      <c r="C227" s="34"/>
      <c r="D227" s="34"/>
    </row>
    <row r="228" spans="1:4" x14ac:dyDescent="0.2">
      <c r="A228" s="33"/>
      <c r="B228" s="34"/>
      <c r="C228" s="34"/>
      <c r="D228" s="34"/>
    </row>
    <row r="229" spans="1:4" x14ac:dyDescent="0.2">
      <c r="A229" s="33"/>
      <c r="B229" s="34"/>
      <c r="C229" s="34"/>
      <c r="D229" s="34"/>
    </row>
    <row r="230" spans="1:4" x14ac:dyDescent="0.2">
      <c r="A230" s="33"/>
      <c r="B230" s="34"/>
      <c r="C230" s="34"/>
      <c r="D230" s="34"/>
    </row>
    <row r="231" spans="1:4" x14ac:dyDescent="0.2">
      <c r="A231" s="33"/>
      <c r="B231" s="34"/>
      <c r="C231" s="34"/>
      <c r="D231" s="34"/>
    </row>
    <row r="232" spans="1:4" x14ac:dyDescent="0.2">
      <c r="A232" s="33"/>
      <c r="B232" s="34"/>
      <c r="C232" s="34"/>
      <c r="D232" s="34"/>
    </row>
    <row r="233" spans="1:4" x14ac:dyDescent="0.2">
      <c r="A233" s="33"/>
      <c r="B233" s="34"/>
      <c r="C233" s="34"/>
      <c r="D233" s="34"/>
    </row>
    <row r="234" spans="1:4" x14ac:dyDescent="0.2">
      <c r="A234" s="33"/>
      <c r="B234" s="34"/>
      <c r="C234" s="34"/>
      <c r="D234" s="34"/>
    </row>
    <row r="235" spans="1:4" x14ac:dyDescent="0.2">
      <c r="A235" s="33"/>
      <c r="B235" s="34"/>
      <c r="C235" s="34"/>
      <c r="D235" s="34"/>
    </row>
    <row r="236" spans="1:4" x14ac:dyDescent="0.2">
      <c r="A236" s="33"/>
      <c r="B236" s="34"/>
      <c r="C236" s="34"/>
      <c r="D236" s="34"/>
    </row>
    <row r="237" spans="1:4" x14ac:dyDescent="0.2">
      <c r="A237" s="33"/>
      <c r="B237" s="34"/>
      <c r="C237" s="34"/>
      <c r="D237" s="34"/>
    </row>
    <row r="238" spans="1:4" x14ac:dyDescent="0.2">
      <c r="A238" s="33"/>
      <c r="B238" s="34"/>
      <c r="C238" s="34"/>
      <c r="D238" s="34"/>
    </row>
    <row r="239" spans="1:4" x14ac:dyDescent="0.2">
      <c r="A239" s="33"/>
      <c r="B239" s="34"/>
      <c r="C239" s="34"/>
      <c r="D239" s="34"/>
    </row>
    <row r="240" spans="1:4" x14ac:dyDescent="0.2">
      <c r="A240" s="33"/>
      <c r="B240" s="34"/>
      <c r="C240" s="34"/>
      <c r="D240" s="34"/>
    </row>
    <row r="241" spans="1:4" x14ac:dyDescent="0.2">
      <c r="A241" s="33"/>
      <c r="B241" s="34"/>
      <c r="C241" s="34"/>
      <c r="D241" s="34"/>
    </row>
    <row r="242" spans="1:4" x14ac:dyDescent="0.2">
      <c r="A242" s="33"/>
      <c r="B242" s="34"/>
      <c r="C242" s="34"/>
      <c r="D242" s="34"/>
    </row>
    <row r="243" spans="1:4" x14ac:dyDescent="0.2">
      <c r="A243" s="33"/>
      <c r="B243" s="34"/>
      <c r="C243" s="34"/>
      <c r="D243" s="34"/>
    </row>
    <row r="244" spans="1:4" x14ac:dyDescent="0.2">
      <c r="A244" s="33"/>
      <c r="B244" s="34"/>
      <c r="C244" s="34"/>
      <c r="D244" s="34"/>
    </row>
    <row r="245" spans="1:4" x14ac:dyDescent="0.2">
      <c r="A245" s="33"/>
      <c r="B245" s="34"/>
      <c r="C245" s="34"/>
      <c r="D245" s="34"/>
    </row>
    <row r="246" spans="1:4" x14ac:dyDescent="0.2">
      <c r="A246" s="33"/>
      <c r="B246" s="34"/>
      <c r="C246" s="34"/>
      <c r="D246" s="34"/>
    </row>
    <row r="247" spans="1:4" x14ac:dyDescent="0.2">
      <c r="A247" s="33"/>
      <c r="B247" s="34"/>
      <c r="C247" s="34"/>
      <c r="D247" s="34"/>
    </row>
    <row r="248" spans="1:4" x14ac:dyDescent="0.2">
      <c r="A248" s="33"/>
      <c r="B248" s="34"/>
      <c r="C248" s="34"/>
      <c r="D248" s="34"/>
    </row>
    <row r="249" spans="1:4" x14ac:dyDescent="0.2">
      <c r="A249" s="33"/>
      <c r="B249" s="34"/>
      <c r="C249" s="34"/>
      <c r="D249" s="34"/>
    </row>
    <row r="250" spans="1:4" x14ac:dyDescent="0.2">
      <c r="A250" s="33"/>
      <c r="B250" s="34"/>
      <c r="C250" s="34"/>
      <c r="D250" s="34"/>
    </row>
    <row r="251" spans="1:4" x14ac:dyDescent="0.2">
      <c r="A251" s="33"/>
      <c r="B251" s="34"/>
      <c r="C251" s="34"/>
      <c r="D251" s="34"/>
    </row>
    <row r="252" spans="1:4" x14ac:dyDescent="0.2">
      <c r="A252" s="33"/>
      <c r="B252" s="34"/>
      <c r="C252" s="34"/>
      <c r="D252" s="34"/>
    </row>
    <row r="253" spans="1:4" x14ac:dyDescent="0.2">
      <c r="A253" s="33"/>
      <c r="B253" s="34"/>
      <c r="C253" s="34"/>
      <c r="D253" s="34"/>
    </row>
    <row r="254" spans="1:4" x14ac:dyDescent="0.2">
      <c r="A254" s="33"/>
      <c r="B254" s="34"/>
      <c r="C254" s="34"/>
      <c r="D254" s="34"/>
    </row>
    <row r="255" spans="1:4" x14ac:dyDescent="0.2">
      <c r="A255" s="33"/>
      <c r="B255" s="34"/>
      <c r="C255" s="34"/>
      <c r="D255" s="34"/>
    </row>
    <row r="256" spans="1:4" x14ac:dyDescent="0.2">
      <c r="A256" s="33"/>
      <c r="B256" s="34"/>
      <c r="C256" s="34"/>
      <c r="D256" s="34"/>
    </row>
    <row r="257" spans="1:4" x14ac:dyDescent="0.2">
      <c r="A257" s="33"/>
      <c r="B257" s="34"/>
      <c r="C257" s="34"/>
      <c r="D257" s="34"/>
    </row>
    <row r="258" spans="1:4" x14ac:dyDescent="0.2">
      <c r="A258" s="33"/>
      <c r="B258" s="34"/>
      <c r="C258" s="34"/>
      <c r="D258" s="34"/>
    </row>
    <row r="259" spans="1:4" x14ac:dyDescent="0.2">
      <c r="A259" s="33"/>
      <c r="B259" s="34"/>
      <c r="C259" s="34"/>
      <c r="D259" s="34"/>
    </row>
    <row r="260" spans="1:4" x14ac:dyDescent="0.2">
      <c r="A260" s="33"/>
      <c r="B260" s="34"/>
      <c r="C260" s="34"/>
      <c r="D260" s="34"/>
    </row>
    <row r="261" spans="1:4" x14ac:dyDescent="0.2">
      <c r="A261" s="33"/>
      <c r="B261" s="34"/>
      <c r="C261" s="34"/>
      <c r="D261" s="34"/>
    </row>
    <row r="262" spans="1:4" x14ac:dyDescent="0.2">
      <c r="A262" s="33"/>
      <c r="B262" s="34"/>
      <c r="C262" s="34"/>
      <c r="D262" s="34"/>
    </row>
    <row r="263" spans="1:4" x14ac:dyDescent="0.2">
      <c r="A263" s="33"/>
      <c r="B263" s="34"/>
      <c r="C263" s="34"/>
      <c r="D263" s="34"/>
    </row>
    <row r="264" spans="1:4" x14ac:dyDescent="0.2">
      <c r="A264" s="33"/>
      <c r="B264" s="34"/>
      <c r="C264" s="34"/>
      <c r="D264" s="34"/>
    </row>
    <row r="265" spans="1:4" x14ac:dyDescent="0.2">
      <c r="A265" s="33"/>
      <c r="B265" s="34"/>
      <c r="C265" s="34"/>
      <c r="D265" s="34"/>
    </row>
    <row r="266" spans="1:4" x14ac:dyDescent="0.2">
      <c r="A266" s="33"/>
      <c r="B266" s="34"/>
      <c r="C266" s="34"/>
      <c r="D266" s="34"/>
    </row>
    <row r="267" spans="1:4" x14ac:dyDescent="0.2">
      <c r="A267" s="33"/>
      <c r="B267" s="34"/>
      <c r="C267" s="34"/>
      <c r="D267" s="34"/>
    </row>
    <row r="268" spans="1:4" x14ac:dyDescent="0.2">
      <c r="A268" s="33"/>
      <c r="B268" s="34"/>
      <c r="C268" s="34"/>
      <c r="D268" s="34"/>
    </row>
    <row r="269" spans="1:4" x14ac:dyDescent="0.2">
      <c r="A269" s="33"/>
      <c r="B269" s="34"/>
      <c r="C269" s="34"/>
      <c r="D269" s="34"/>
    </row>
    <row r="270" spans="1:4" x14ac:dyDescent="0.2">
      <c r="A270" s="33"/>
      <c r="B270" s="34"/>
      <c r="C270" s="34"/>
      <c r="D270" s="34"/>
    </row>
    <row r="271" spans="1:4" x14ac:dyDescent="0.2">
      <c r="A271" s="33"/>
      <c r="B271" s="34"/>
      <c r="C271" s="34"/>
      <c r="D271" s="34"/>
    </row>
    <row r="272" spans="1:4" x14ac:dyDescent="0.2">
      <c r="A272" s="33"/>
      <c r="B272" s="34"/>
      <c r="C272" s="34"/>
      <c r="D272" s="34"/>
    </row>
    <row r="273" spans="1:4" x14ac:dyDescent="0.2">
      <c r="A273" s="33"/>
      <c r="B273" s="34"/>
      <c r="C273" s="34"/>
      <c r="D273" s="34"/>
    </row>
    <row r="274" spans="1:4" x14ac:dyDescent="0.2">
      <c r="A274" s="33"/>
      <c r="B274" s="34"/>
      <c r="C274" s="34"/>
      <c r="D274" s="34"/>
    </row>
    <row r="275" spans="1:4" x14ac:dyDescent="0.2">
      <c r="A275" s="33"/>
      <c r="B275" s="34"/>
      <c r="C275" s="34"/>
      <c r="D275" s="34"/>
    </row>
    <row r="276" spans="1:4" x14ac:dyDescent="0.2">
      <c r="A276" s="33"/>
      <c r="B276" s="34"/>
      <c r="C276" s="34"/>
      <c r="D276" s="34"/>
    </row>
    <row r="277" spans="1:4" x14ac:dyDescent="0.2">
      <c r="A277" s="33"/>
      <c r="B277" s="34"/>
      <c r="C277" s="34"/>
      <c r="D277" s="34"/>
    </row>
    <row r="278" spans="1:4" x14ac:dyDescent="0.2">
      <c r="A278" s="33"/>
      <c r="B278" s="34"/>
      <c r="C278" s="34"/>
      <c r="D278" s="34"/>
    </row>
    <row r="279" spans="1:4" x14ac:dyDescent="0.2">
      <c r="A279" s="33"/>
      <c r="B279" s="34"/>
      <c r="C279" s="34"/>
      <c r="D279" s="34"/>
    </row>
    <row r="280" spans="1:4" x14ac:dyDescent="0.2">
      <c r="A280" s="33"/>
      <c r="B280" s="34"/>
      <c r="C280" s="34"/>
      <c r="D280" s="34"/>
    </row>
    <row r="281" spans="1:4" x14ac:dyDescent="0.2">
      <c r="A281" s="33"/>
      <c r="B281" s="34"/>
      <c r="C281" s="34"/>
      <c r="D281" s="34"/>
    </row>
    <row r="282" spans="1:4" x14ac:dyDescent="0.2">
      <c r="A282" s="33"/>
      <c r="B282" s="34"/>
      <c r="C282" s="34"/>
      <c r="D282" s="34"/>
    </row>
    <row r="283" spans="1:4" x14ac:dyDescent="0.2">
      <c r="A283" s="33"/>
      <c r="B283" s="34"/>
      <c r="C283" s="34"/>
      <c r="D283" s="34"/>
    </row>
    <row r="284" spans="1:4" x14ac:dyDescent="0.2">
      <c r="A284" s="33"/>
      <c r="B284" s="34"/>
      <c r="C284" s="34"/>
      <c r="D284" s="34"/>
    </row>
    <row r="285" spans="1:4" x14ac:dyDescent="0.2">
      <c r="A285" s="33"/>
      <c r="B285" s="34"/>
      <c r="C285" s="34"/>
      <c r="D285" s="34"/>
    </row>
    <row r="286" spans="1:4" x14ac:dyDescent="0.2">
      <c r="A286" s="33"/>
      <c r="B286" s="34"/>
      <c r="C286" s="34"/>
      <c r="D286" s="34"/>
    </row>
    <row r="287" spans="1:4" x14ac:dyDescent="0.2">
      <c r="A287" s="33"/>
      <c r="B287" s="34"/>
      <c r="C287" s="34"/>
      <c r="D287" s="34"/>
    </row>
    <row r="288" spans="1:4" x14ac:dyDescent="0.2">
      <c r="A288" s="33"/>
      <c r="B288" s="34"/>
      <c r="C288" s="34"/>
      <c r="D288" s="34"/>
    </row>
    <row r="289" spans="1:4" x14ac:dyDescent="0.2">
      <c r="A289" s="33"/>
      <c r="B289" s="34"/>
      <c r="C289" s="34"/>
      <c r="D289" s="34"/>
    </row>
    <row r="290" spans="1:4" x14ac:dyDescent="0.2">
      <c r="A290" s="33"/>
      <c r="B290" s="34"/>
      <c r="C290" s="34"/>
      <c r="D290" s="34"/>
    </row>
    <row r="291" spans="1:4" x14ac:dyDescent="0.2">
      <c r="A291" s="33"/>
      <c r="B291" s="34"/>
      <c r="C291" s="34"/>
      <c r="D291" s="34"/>
    </row>
    <row r="292" spans="1:4" x14ac:dyDescent="0.2">
      <c r="A292" s="33"/>
      <c r="B292" s="34"/>
      <c r="C292" s="34"/>
      <c r="D292" s="34"/>
    </row>
    <row r="293" spans="1:4" x14ac:dyDescent="0.2">
      <c r="A293" s="33"/>
      <c r="B293" s="34"/>
      <c r="C293" s="34"/>
      <c r="D293" s="34"/>
    </row>
    <row r="294" spans="1:4" x14ac:dyDescent="0.2">
      <c r="A294" s="33"/>
      <c r="B294" s="34"/>
      <c r="C294" s="34"/>
      <c r="D294" s="34"/>
    </row>
    <row r="295" spans="1:4" x14ac:dyDescent="0.2">
      <c r="A295" s="33"/>
      <c r="B295" s="34"/>
      <c r="C295" s="34"/>
      <c r="D295" s="34"/>
    </row>
    <row r="296" spans="1:4" x14ac:dyDescent="0.2">
      <c r="A296" s="33"/>
      <c r="B296" s="34"/>
      <c r="C296" s="34"/>
      <c r="D296" s="34"/>
    </row>
    <row r="297" spans="1:4" x14ac:dyDescent="0.2">
      <c r="A297" s="33"/>
      <c r="B297" s="34"/>
      <c r="C297" s="34"/>
      <c r="D297" s="34"/>
    </row>
    <row r="298" spans="1:4" x14ac:dyDescent="0.2">
      <c r="A298" s="33"/>
      <c r="B298" s="34"/>
      <c r="C298" s="34"/>
      <c r="D298" s="34"/>
    </row>
    <row r="299" spans="1:4" x14ac:dyDescent="0.2">
      <c r="A299" s="33"/>
      <c r="B299" s="34"/>
      <c r="C299" s="34"/>
      <c r="D299" s="34"/>
    </row>
    <row r="300" spans="1:4" x14ac:dyDescent="0.2">
      <c r="A300" s="33"/>
      <c r="B300" s="34"/>
      <c r="C300" s="34"/>
      <c r="D300" s="34"/>
    </row>
    <row r="301" spans="1:4" x14ac:dyDescent="0.2">
      <c r="A301" s="33"/>
      <c r="B301" s="34"/>
      <c r="C301" s="34"/>
      <c r="D301" s="34"/>
    </row>
    <row r="302" spans="1:4" x14ac:dyDescent="0.2">
      <c r="A302" s="33"/>
      <c r="B302" s="34"/>
      <c r="C302" s="34"/>
      <c r="D302" s="34"/>
    </row>
    <row r="303" spans="1:4" x14ac:dyDescent="0.2">
      <c r="A303" s="33"/>
      <c r="B303" s="34"/>
      <c r="C303" s="34"/>
      <c r="D303" s="34"/>
    </row>
    <row r="304" spans="1:4" x14ac:dyDescent="0.2">
      <c r="A304" s="33"/>
      <c r="B304" s="34"/>
      <c r="C304" s="34"/>
      <c r="D304" s="34"/>
    </row>
    <row r="305" spans="1:4" x14ac:dyDescent="0.2">
      <c r="A305" s="33"/>
      <c r="B305" s="34"/>
      <c r="C305" s="34"/>
      <c r="D305" s="34"/>
    </row>
    <row r="306" spans="1:4" x14ac:dyDescent="0.2">
      <c r="A306" s="33"/>
      <c r="B306" s="34"/>
      <c r="C306" s="34"/>
      <c r="D306" s="34"/>
    </row>
    <row r="307" spans="1:4" x14ac:dyDescent="0.2">
      <c r="A307" s="33"/>
      <c r="B307" s="34"/>
      <c r="C307" s="34"/>
      <c r="D307" s="34"/>
    </row>
    <row r="308" spans="1:4" x14ac:dyDescent="0.2">
      <c r="A308" s="33"/>
      <c r="B308" s="34"/>
      <c r="C308" s="34"/>
      <c r="D308" s="34"/>
    </row>
    <row r="309" spans="1:4" x14ac:dyDescent="0.2">
      <c r="A309" s="33"/>
      <c r="B309" s="34"/>
      <c r="C309" s="34"/>
      <c r="D309" s="34"/>
    </row>
    <row r="310" spans="1:4" x14ac:dyDescent="0.2">
      <c r="A310" s="33"/>
      <c r="B310" s="34"/>
      <c r="C310" s="34"/>
      <c r="D310" s="34"/>
    </row>
    <row r="311" spans="1:4" x14ac:dyDescent="0.2">
      <c r="A311" s="33"/>
      <c r="B311" s="34"/>
      <c r="C311" s="34"/>
      <c r="D311" s="34"/>
    </row>
    <row r="312" spans="1:4" x14ac:dyDescent="0.2">
      <c r="A312" s="33"/>
      <c r="B312" s="34"/>
      <c r="C312" s="34"/>
      <c r="D312" s="34"/>
    </row>
    <row r="313" spans="1:4" x14ac:dyDescent="0.2">
      <c r="A313" s="33"/>
      <c r="B313" s="34"/>
      <c r="C313" s="34"/>
      <c r="D313" s="34"/>
    </row>
    <row r="314" spans="1:4" x14ac:dyDescent="0.2">
      <c r="A314" s="33"/>
      <c r="B314" s="34"/>
      <c r="C314" s="34"/>
      <c r="D314" s="34"/>
    </row>
    <row r="315" spans="1:4" x14ac:dyDescent="0.2">
      <c r="A315" s="33"/>
      <c r="B315" s="34"/>
      <c r="C315" s="34"/>
      <c r="D315" s="34"/>
    </row>
    <row r="316" spans="1:4" x14ac:dyDescent="0.2">
      <c r="A316" s="33"/>
      <c r="B316" s="34"/>
      <c r="C316" s="34"/>
      <c r="D316" s="34"/>
    </row>
    <row r="317" spans="1:4" x14ac:dyDescent="0.2">
      <c r="A317" s="33"/>
      <c r="B317" s="34"/>
      <c r="C317" s="34"/>
      <c r="D317" s="34"/>
    </row>
    <row r="318" spans="1:4" x14ac:dyDescent="0.2">
      <c r="A318" s="33"/>
      <c r="B318" s="34"/>
      <c r="C318" s="34"/>
      <c r="D318" s="34"/>
    </row>
    <row r="319" spans="1:4" x14ac:dyDescent="0.2">
      <c r="A319" s="33"/>
      <c r="B319" s="34"/>
      <c r="C319" s="34"/>
      <c r="D319" s="34"/>
    </row>
    <row r="320" spans="1:4" x14ac:dyDescent="0.2">
      <c r="A320" s="33"/>
      <c r="B320" s="34"/>
      <c r="C320" s="34"/>
      <c r="D320" s="34"/>
    </row>
    <row r="321" spans="1:4" x14ac:dyDescent="0.2">
      <c r="A321" s="33"/>
      <c r="B321" s="34"/>
      <c r="C321" s="34"/>
      <c r="D321" s="34"/>
    </row>
    <row r="322" spans="1:4" x14ac:dyDescent="0.2">
      <c r="A322" s="33"/>
      <c r="B322" s="34"/>
      <c r="C322" s="34"/>
      <c r="D322" s="34"/>
    </row>
    <row r="323" spans="1:4" x14ac:dyDescent="0.2">
      <c r="A323" s="33"/>
      <c r="B323" s="34"/>
      <c r="C323" s="34"/>
      <c r="D323" s="34"/>
    </row>
    <row r="324" spans="1:4" x14ac:dyDescent="0.2">
      <c r="A324" s="33"/>
      <c r="B324" s="34"/>
      <c r="C324" s="34"/>
      <c r="D324" s="34"/>
    </row>
    <row r="325" spans="1:4" x14ac:dyDescent="0.2">
      <c r="A325" s="33"/>
      <c r="B325" s="34"/>
      <c r="C325" s="34"/>
      <c r="D325" s="34"/>
    </row>
    <row r="326" spans="1:4" x14ac:dyDescent="0.2">
      <c r="A326" s="33"/>
      <c r="B326" s="34"/>
      <c r="C326" s="34"/>
      <c r="D326" s="34"/>
    </row>
    <row r="327" spans="1:4" x14ac:dyDescent="0.2">
      <c r="A327" s="33"/>
      <c r="B327" s="34"/>
      <c r="C327" s="34"/>
      <c r="D327" s="34"/>
    </row>
    <row r="328" spans="1:4" x14ac:dyDescent="0.2">
      <c r="A328" s="33"/>
      <c r="B328" s="34"/>
      <c r="C328" s="34"/>
      <c r="D328" s="34"/>
    </row>
    <row r="329" spans="1:4" x14ac:dyDescent="0.2">
      <c r="A329" s="33"/>
      <c r="B329" s="34"/>
      <c r="C329" s="34"/>
      <c r="D329" s="34"/>
    </row>
    <row r="330" spans="1:4" x14ac:dyDescent="0.2">
      <c r="A330" s="33"/>
      <c r="B330" s="34"/>
      <c r="C330" s="34"/>
      <c r="D330" s="34"/>
    </row>
    <row r="331" spans="1:4" x14ac:dyDescent="0.2">
      <c r="A331" s="33"/>
      <c r="B331" s="34"/>
      <c r="C331" s="34"/>
      <c r="D331" s="34"/>
    </row>
    <row r="332" spans="1:4" x14ac:dyDescent="0.2">
      <c r="A332" s="33"/>
      <c r="B332" s="34"/>
      <c r="C332" s="34"/>
      <c r="D332" s="34"/>
    </row>
    <row r="333" spans="1:4" x14ac:dyDescent="0.2">
      <c r="A333" s="33"/>
      <c r="B333" s="34"/>
      <c r="C333" s="34"/>
      <c r="D333" s="34"/>
    </row>
    <row r="334" spans="1:4" x14ac:dyDescent="0.2">
      <c r="A334" s="33"/>
      <c r="B334" s="34"/>
      <c r="C334" s="34"/>
      <c r="D334" s="34"/>
    </row>
    <row r="335" spans="1:4" x14ac:dyDescent="0.2">
      <c r="A335" s="33"/>
      <c r="B335" s="34"/>
      <c r="C335" s="34"/>
      <c r="D335" s="34"/>
    </row>
    <row r="336" spans="1:4" x14ac:dyDescent="0.2">
      <c r="A336" s="33"/>
      <c r="B336" s="34"/>
      <c r="C336" s="34"/>
      <c r="D336" s="34"/>
    </row>
    <row r="337" spans="1:4" x14ac:dyDescent="0.2">
      <c r="A337" s="33"/>
      <c r="B337" s="34"/>
      <c r="C337" s="34"/>
      <c r="D337" s="34"/>
    </row>
    <row r="338" spans="1:4" x14ac:dyDescent="0.2">
      <c r="A338" s="33"/>
      <c r="B338" s="34"/>
      <c r="C338" s="34"/>
      <c r="D338" s="34"/>
    </row>
    <row r="339" spans="1:4" x14ac:dyDescent="0.2">
      <c r="A339" s="33"/>
      <c r="B339" s="34"/>
      <c r="C339" s="34"/>
      <c r="D339" s="34"/>
    </row>
    <row r="340" spans="1:4" x14ac:dyDescent="0.2">
      <c r="A340" s="33"/>
      <c r="B340" s="34"/>
      <c r="C340" s="34"/>
      <c r="D340" s="34"/>
    </row>
    <row r="341" spans="1:4" x14ac:dyDescent="0.2">
      <c r="A341" s="33"/>
      <c r="B341" s="34"/>
      <c r="C341" s="34"/>
      <c r="D341" s="34"/>
    </row>
    <row r="342" spans="1:4" x14ac:dyDescent="0.2">
      <c r="A342" s="33"/>
      <c r="B342" s="34"/>
      <c r="C342" s="34"/>
      <c r="D342" s="34"/>
    </row>
    <row r="343" spans="1:4" x14ac:dyDescent="0.2">
      <c r="A343" s="33"/>
      <c r="B343" s="34"/>
      <c r="C343" s="34"/>
      <c r="D343" s="34"/>
    </row>
    <row r="344" spans="1:4" x14ac:dyDescent="0.2">
      <c r="A344" s="33"/>
      <c r="B344" s="34"/>
      <c r="C344" s="34"/>
      <c r="D344" s="34"/>
    </row>
    <row r="345" spans="1:4" x14ac:dyDescent="0.2">
      <c r="A345" s="33"/>
      <c r="B345" s="34"/>
      <c r="C345" s="34"/>
      <c r="D345" s="34"/>
    </row>
    <row r="346" spans="1:4" x14ac:dyDescent="0.2">
      <c r="A346" s="33"/>
      <c r="B346" s="34"/>
      <c r="C346" s="34"/>
      <c r="D346" s="34"/>
    </row>
    <row r="347" spans="1:4" x14ac:dyDescent="0.2">
      <c r="A347" s="33"/>
      <c r="B347" s="34"/>
      <c r="C347" s="34"/>
      <c r="D347" s="34"/>
    </row>
    <row r="348" spans="1:4" x14ac:dyDescent="0.2">
      <c r="A348" s="33"/>
      <c r="B348" s="34"/>
      <c r="C348" s="34"/>
      <c r="D348" s="34"/>
    </row>
    <row r="349" spans="1:4" x14ac:dyDescent="0.2">
      <c r="A349" s="33"/>
      <c r="B349" s="34"/>
      <c r="C349" s="34"/>
      <c r="D349" s="34"/>
    </row>
    <row r="350" spans="1:4" x14ac:dyDescent="0.2">
      <c r="A350" s="33"/>
      <c r="B350" s="34"/>
      <c r="C350" s="34"/>
      <c r="D350" s="34"/>
    </row>
    <row r="351" spans="1:4" x14ac:dyDescent="0.2">
      <c r="A351" s="33"/>
      <c r="B351" s="34"/>
      <c r="C351" s="34"/>
      <c r="D351" s="34"/>
    </row>
    <row r="352" spans="1:4" x14ac:dyDescent="0.2">
      <c r="A352" s="33"/>
      <c r="B352" s="34"/>
      <c r="C352" s="34"/>
      <c r="D352" s="34"/>
    </row>
    <row r="353" spans="1:4" x14ac:dyDescent="0.2">
      <c r="A353" s="33"/>
      <c r="B353" s="34"/>
      <c r="C353" s="34"/>
      <c r="D353" s="34"/>
    </row>
    <row r="354" spans="1:4" x14ac:dyDescent="0.2">
      <c r="A354" s="33"/>
      <c r="B354" s="34"/>
      <c r="C354" s="34"/>
      <c r="D354" s="34"/>
    </row>
    <row r="355" spans="1:4" x14ac:dyDescent="0.2">
      <c r="A355" s="33"/>
      <c r="B355" s="34"/>
      <c r="C355" s="34"/>
      <c r="D355" s="34"/>
    </row>
    <row r="356" spans="1:4" x14ac:dyDescent="0.2">
      <c r="A356" s="33"/>
      <c r="B356" s="34"/>
      <c r="C356" s="34"/>
      <c r="D356" s="34"/>
    </row>
    <row r="357" spans="1:4" x14ac:dyDescent="0.2">
      <c r="A357" s="33"/>
      <c r="B357" s="34"/>
      <c r="C357" s="34"/>
      <c r="D357" s="34"/>
    </row>
    <row r="358" spans="1:4" x14ac:dyDescent="0.2">
      <c r="A358" s="33"/>
      <c r="B358" s="34"/>
      <c r="C358" s="34"/>
      <c r="D358" s="34"/>
    </row>
    <row r="359" spans="1:4" x14ac:dyDescent="0.2">
      <c r="A359" s="33"/>
      <c r="B359" s="34"/>
      <c r="C359" s="34"/>
      <c r="D359" s="34"/>
    </row>
    <row r="360" spans="1:4" x14ac:dyDescent="0.2">
      <c r="A360" s="33"/>
      <c r="B360" s="34"/>
      <c r="C360" s="34"/>
      <c r="D360" s="34"/>
    </row>
    <row r="361" spans="1:4" x14ac:dyDescent="0.2">
      <c r="A361" s="33"/>
      <c r="B361" s="34"/>
      <c r="C361" s="34"/>
      <c r="D361" s="34"/>
    </row>
    <row r="362" spans="1:4" x14ac:dyDescent="0.2">
      <c r="A362" s="33"/>
      <c r="B362" s="34"/>
      <c r="C362" s="34"/>
      <c r="D362" s="34"/>
    </row>
    <row r="363" spans="1:4" x14ac:dyDescent="0.2">
      <c r="A363" s="33"/>
      <c r="B363" s="34"/>
      <c r="C363" s="34"/>
      <c r="D363" s="34"/>
    </row>
    <row r="364" spans="1:4" x14ac:dyDescent="0.2">
      <c r="A364" s="33"/>
      <c r="B364" s="34"/>
      <c r="C364" s="34"/>
      <c r="D364" s="34"/>
    </row>
    <row r="365" spans="1:4" x14ac:dyDescent="0.2">
      <c r="A365" s="33"/>
      <c r="B365" s="34"/>
      <c r="C365" s="34"/>
      <c r="D365" s="34"/>
    </row>
    <row r="366" spans="1:4" x14ac:dyDescent="0.2">
      <c r="A366" s="33"/>
      <c r="B366" s="34"/>
      <c r="C366" s="34"/>
      <c r="D366" s="34"/>
    </row>
    <row r="367" spans="1:4" x14ac:dyDescent="0.2">
      <c r="A367" s="33"/>
      <c r="B367" s="34"/>
      <c r="C367" s="34"/>
      <c r="D367" s="34"/>
    </row>
    <row r="368" spans="1:4" x14ac:dyDescent="0.2">
      <c r="A368" s="33"/>
      <c r="B368" s="34"/>
      <c r="C368" s="34"/>
      <c r="D368" s="34"/>
    </row>
    <row r="369" spans="1:4" x14ac:dyDescent="0.2">
      <c r="A369" s="33"/>
      <c r="B369" s="34"/>
      <c r="C369" s="34"/>
      <c r="D369" s="34"/>
    </row>
    <row r="370" spans="1:4" x14ac:dyDescent="0.2">
      <c r="A370" s="33"/>
      <c r="B370" s="34"/>
      <c r="C370" s="34"/>
      <c r="D370" s="34"/>
    </row>
    <row r="371" spans="1:4" x14ac:dyDescent="0.2">
      <c r="A371" s="33"/>
      <c r="B371" s="34"/>
      <c r="C371" s="34"/>
      <c r="D371" s="34"/>
    </row>
    <row r="372" spans="1:4" x14ac:dyDescent="0.2">
      <c r="A372" s="33"/>
      <c r="B372" s="34"/>
      <c r="C372" s="34"/>
      <c r="D372" s="34"/>
    </row>
    <row r="373" spans="1:4" x14ac:dyDescent="0.2">
      <c r="A373" s="33"/>
      <c r="B373" s="34"/>
      <c r="C373" s="34"/>
      <c r="D373" s="34"/>
    </row>
    <row r="374" spans="1:4" x14ac:dyDescent="0.2">
      <c r="A374" s="33"/>
      <c r="B374" s="34"/>
      <c r="C374" s="34"/>
      <c r="D374" s="34"/>
    </row>
    <row r="375" spans="1:4" x14ac:dyDescent="0.2">
      <c r="A375" s="33"/>
      <c r="B375" s="34"/>
      <c r="C375" s="34"/>
      <c r="D375" s="34"/>
    </row>
    <row r="376" spans="1:4" x14ac:dyDescent="0.2">
      <c r="A376" s="33"/>
      <c r="B376" s="34"/>
      <c r="C376" s="34"/>
      <c r="D376" s="34"/>
    </row>
    <row r="377" spans="1:4" x14ac:dyDescent="0.2">
      <c r="A377" s="33"/>
      <c r="B377" s="34"/>
      <c r="C377" s="34"/>
      <c r="D377" s="34"/>
    </row>
    <row r="378" spans="1:4" x14ac:dyDescent="0.2">
      <c r="A378" s="33"/>
      <c r="B378" s="34"/>
      <c r="C378" s="34"/>
      <c r="D378" s="34"/>
    </row>
    <row r="379" spans="1:4" x14ac:dyDescent="0.2">
      <c r="A379" s="33"/>
      <c r="B379" s="34"/>
      <c r="C379" s="34"/>
      <c r="D379" s="34"/>
    </row>
    <row r="380" spans="1:4" x14ac:dyDescent="0.2">
      <c r="A380" s="33"/>
      <c r="B380" s="34"/>
      <c r="C380" s="34"/>
      <c r="D380" s="34"/>
    </row>
    <row r="381" spans="1:4" x14ac:dyDescent="0.2">
      <c r="A381" s="33"/>
      <c r="B381" s="34"/>
      <c r="C381" s="34"/>
      <c r="D381" s="34"/>
    </row>
    <row r="382" spans="1:4" x14ac:dyDescent="0.2">
      <c r="A382" s="33"/>
      <c r="B382" s="34"/>
      <c r="C382" s="34"/>
      <c r="D382" s="34"/>
    </row>
    <row r="383" spans="1:4" x14ac:dyDescent="0.2">
      <c r="A383" s="33"/>
      <c r="B383" s="34"/>
      <c r="C383" s="34"/>
      <c r="D383" s="34"/>
    </row>
    <row r="384" spans="1:4" x14ac:dyDescent="0.2">
      <c r="A384" s="33"/>
      <c r="B384" s="34"/>
      <c r="C384" s="34"/>
      <c r="D384" s="34"/>
    </row>
    <row r="385" spans="1:4" x14ac:dyDescent="0.2">
      <c r="A385" s="33"/>
      <c r="B385" s="34"/>
      <c r="C385" s="34"/>
      <c r="D385" s="34"/>
    </row>
    <row r="386" spans="1:4" x14ac:dyDescent="0.2">
      <c r="A386" s="33"/>
      <c r="B386" s="34"/>
      <c r="C386" s="34"/>
      <c r="D386" s="34"/>
    </row>
    <row r="387" spans="1:4" x14ac:dyDescent="0.2">
      <c r="A387" s="33"/>
      <c r="B387" s="34"/>
      <c r="C387" s="34"/>
      <c r="D387" s="34"/>
    </row>
    <row r="388" spans="1:4" x14ac:dyDescent="0.2">
      <c r="A388" s="33"/>
      <c r="B388" s="34"/>
      <c r="C388" s="34"/>
      <c r="D388" s="34"/>
    </row>
    <row r="389" spans="1:4" x14ac:dyDescent="0.2">
      <c r="A389" s="33"/>
      <c r="B389" s="34"/>
      <c r="C389" s="34"/>
      <c r="D389" s="34"/>
    </row>
    <row r="390" spans="1:4" x14ac:dyDescent="0.2">
      <c r="A390" s="33"/>
      <c r="B390" s="34"/>
      <c r="C390" s="34"/>
      <c r="D390" s="34"/>
    </row>
    <row r="391" spans="1:4" x14ac:dyDescent="0.2">
      <c r="A391" s="33"/>
      <c r="B391" s="34"/>
      <c r="C391" s="34"/>
      <c r="D391" s="34"/>
    </row>
    <row r="392" spans="1:4" x14ac:dyDescent="0.2">
      <c r="A392" s="33"/>
      <c r="B392" s="34"/>
      <c r="C392" s="34"/>
      <c r="D392" s="34"/>
    </row>
    <row r="393" spans="1:4" x14ac:dyDescent="0.2">
      <c r="A393" s="33"/>
      <c r="B393" s="34"/>
      <c r="C393" s="34"/>
      <c r="D393" s="34"/>
    </row>
    <row r="394" spans="1:4" x14ac:dyDescent="0.2">
      <c r="A394" s="33"/>
      <c r="B394" s="34"/>
      <c r="C394" s="34"/>
      <c r="D394" s="34"/>
    </row>
    <row r="395" spans="1:4" x14ac:dyDescent="0.2">
      <c r="A395" s="33"/>
      <c r="B395" s="34"/>
      <c r="C395" s="34"/>
      <c r="D395" s="34"/>
    </row>
    <row r="396" spans="1:4" x14ac:dyDescent="0.2">
      <c r="A396" s="33"/>
      <c r="B396" s="34"/>
      <c r="C396" s="34"/>
      <c r="D396" s="34"/>
    </row>
    <row r="397" spans="1:4" x14ac:dyDescent="0.2">
      <c r="A397" s="33"/>
      <c r="B397" s="34"/>
      <c r="C397" s="34"/>
      <c r="D397" s="34"/>
    </row>
    <row r="398" spans="1:4" x14ac:dyDescent="0.2">
      <c r="A398" s="33"/>
      <c r="B398" s="34"/>
      <c r="C398" s="34"/>
      <c r="D398" s="34"/>
    </row>
    <row r="399" spans="1:4" x14ac:dyDescent="0.2">
      <c r="A399" s="33"/>
      <c r="B399" s="34"/>
      <c r="C399" s="34"/>
      <c r="D399" s="34"/>
    </row>
    <row r="400" spans="1:4" x14ac:dyDescent="0.2">
      <c r="A400" s="33"/>
      <c r="B400" s="34"/>
      <c r="C400" s="34"/>
      <c r="D400" s="34"/>
    </row>
    <row r="401" spans="1:4" x14ac:dyDescent="0.2">
      <c r="A401" s="33"/>
      <c r="B401" s="34"/>
      <c r="C401" s="34"/>
      <c r="D401" s="34"/>
    </row>
    <row r="402" spans="1:4" x14ac:dyDescent="0.2">
      <c r="A402" s="33"/>
      <c r="B402" s="34"/>
      <c r="C402" s="34"/>
      <c r="D402" s="34"/>
    </row>
    <row r="403" spans="1:4" x14ac:dyDescent="0.2">
      <c r="A403" s="33"/>
      <c r="B403" s="34"/>
      <c r="C403" s="34"/>
      <c r="D403" s="34"/>
    </row>
    <row r="404" spans="1:4" x14ac:dyDescent="0.2">
      <c r="A404" s="33"/>
      <c r="B404" s="34"/>
      <c r="C404" s="34"/>
      <c r="D404" s="34"/>
    </row>
    <row r="405" spans="1:4" x14ac:dyDescent="0.2">
      <c r="A405" s="33"/>
      <c r="B405" s="34"/>
      <c r="C405" s="34"/>
      <c r="D405" s="34"/>
    </row>
    <row r="406" spans="1:4" x14ac:dyDescent="0.2">
      <c r="A406" s="33"/>
      <c r="B406" s="34"/>
      <c r="C406" s="34"/>
      <c r="D406" s="34"/>
    </row>
    <row r="407" spans="1:4" x14ac:dyDescent="0.2">
      <c r="A407" s="33"/>
      <c r="B407" s="34"/>
      <c r="C407" s="34"/>
      <c r="D407" s="34"/>
    </row>
    <row r="408" spans="1:4" x14ac:dyDescent="0.2">
      <c r="A408" s="33"/>
      <c r="B408" s="34"/>
      <c r="C408" s="34"/>
      <c r="D408" s="34"/>
    </row>
    <row r="409" spans="1:4" x14ac:dyDescent="0.2">
      <c r="A409" s="33"/>
      <c r="B409" s="34"/>
      <c r="C409" s="34"/>
      <c r="D409" s="34"/>
    </row>
    <row r="410" spans="1:4" x14ac:dyDescent="0.2">
      <c r="A410" s="33"/>
      <c r="B410" s="34"/>
      <c r="C410" s="34"/>
      <c r="D410" s="34"/>
    </row>
    <row r="411" spans="1:4" x14ac:dyDescent="0.2">
      <c r="A411" s="33"/>
      <c r="B411" s="34"/>
      <c r="C411" s="34"/>
      <c r="D411" s="34"/>
    </row>
    <row r="412" spans="1:4" x14ac:dyDescent="0.2">
      <c r="A412" s="33"/>
      <c r="B412" s="34"/>
      <c r="C412" s="34"/>
      <c r="D412" s="34"/>
    </row>
    <row r="413" spans="1:4" x14ac:dyDescent="0.2">
      <c r="A413" s="33"/>
      <c r="B413" s="34"/>
      <c r="C413" s="34"/>
      <c r="D413" s="34"/>
    </row>
    <row r="414" spans="1:4" x14ac:dyDescent="0.2">
      <c r="A414" s="33"/>
      <c r="B414" s="34"/>
      <c r="C414" s="34"/>
      <c r="D414" s="34"/>
    </row>
    <row r="415" spans="1:4" x14ac:dyDescent="0.2">
      <c r="A415" s="33"/>
      <c r="B415" s="34"/>
      <c r="C415" s="34"/>
      <c r="D415" s="34"/>
    </row>
    <row r="416" spans="1:4" x14ac:dyDescent="0.2">
      <c r="A416" s="33"/>
      <c r="B416" s="34"/>
      <c r="C416" s="34"/>
      <c r="D416" s="34"/>
    </row>
    <row r="417" spans="1:4" x14ac:dyDescent="0.2">
      <c r="A417" s="33"/>
      <c r="B417" s="34"/>
      <c r="C417" s="34"/>
      <c r="D417" s="34"/>
    </row>
    <row r="418" spans="1:4" x14ac:dyDescent="0.2">
      <c r="A418" s="33"/>
      <c r="B418" s="34"/>
      <c r="C418" s="34"/>
      <c r="D418" s="34"/>
    </row>
    <row r="419" spans="1:4" x14ac:dyDescent="0.2">
      <c r="A419" s="33"/>
      <c r="B419" s="34"/>
      <c r="C419" s="34"/>
      <c r="D419" s="34"/>
    </row>
    <row r="420" spans="1:4" x14ac:dyDescent="0.2">
      <c r="A420" s="33"/>
      <c r="B420" s="34"/>
      <c r="C420" s="34"/>
      <c r="D420" s="34"/>
    </row>
    <row r="421" spans="1:4" x14ac:dyDescent="0.2">
      <c r="A421" s="33"/>
      <c r="B421" s="34"/>
      <c r="C421" s="34"/>
      <c r="D421" s="34"/>
    </row>
    <row r="422" spans="1:4" x14ac:dyDescent="0.2">
      <c r="A422" s="33"/>
      <c r="B422" s="34"/>
      <c r="C422" s="34"/>
      <c r="D422" s="34"/>
    </row>
    <row r="423" spans="1:4" x14ac:dyDescent="0.2">
      <c r="A423" s="33"/>
      <c r="B423" s="34"/>
      <c r="C423" s="34"/>
      <c r="D423" s="34"/>
    </row>
    <row r="424" spans="1:4" x14ac:dyDescent="0.2">
      <c r="A424" s="33"/>
      <c r="B424" s="34"/>
      <c r="C424" s="34"/>
      <c r="D424" s="34"/>
    </row>
    <row r="425" spans="1:4" x14ac:dyDescent="0.2">
      <c r="A425" s="33"/>
      <c r="B425" s="34"/>
      <c r="C425" s="34"/>
      <c r="D425" s="34"/>
    </row>
    <row r="426" spans="1:4" x14ac:dyDescent="0.2">
      <c r="A426" s="33"/>
      <c r="B426" s="34"/>
      <c r="C426" s="34"/>
      <c r="D426" s="34"/>
    </row>
    <row r="427" spans="1:4" x14ac:dyDescent="0.2">
      <c r="A427" s="33"/>
      <c r="B427" s="34"/>
      <c r="C427" s="34"/>
      <c r="D427" s="34"/>
    </row>
    <row r="428" spans="1:4" x14ac:dyDescent="0.2">
      <c r="A428" s="33"/>
      <c r="B428" s="34"/>
      <c r="C428" s="34"/>
      <c r="D428" s="34"/>
    </row>
    <row r="429" spans="1:4" x14ac:dyDescent="0.2">
      <c r="A429" s="33"/>
      <c r="B429" s="34"/>
      <c r="C429" s="34"/>
      <c r="D429" s="34"/>
    </row>
    <row r="430" spans="1:4" x14ac:dyDescent="0.2">
      <c r="A430" s="33"/>
      <c r="B430" s="34"/>
      <c r="C430" s="34"/>
      <c r="D430" s="34"/>
    </row>
    <row r="431" spans="1:4" x14ac:dyDescent="0.2">
      <c r="A431" s="33"/>
      <c r="B431" s="34"/>
      <c r="C431" s="34"/>
      <c r="D431" s="34"/>
    </row>
    <row r="432" spans="1:4" x14ac:dyDescent="0.2">
      <c r="A432" s="33"/>
      <c r="B432" s="34"/>
      <c r="C432" s="34"/>
      <c r="D432" s="34"/>
    </row>
    <row r="433" spans="1:4" x14ac:dyDescent="0.2">
      <c r="A433" s="33"/>
      <c r="B433" s="34"/>
      <c r="C433" s="34"/>
      <c r="D433" s="34"/>
    </row>
    <row r="434" spans="1:4" x14ac:dyDescent="0.2">
      <c r="A434" s="33"/>
      <c r="B434" s="34"/>
      <c r="C434" s="34"/>
      <c r="D434" s="34"/>
    </row>
    <row r="435" spans="1:4" x14ac:dyDescent="0.2">
      <c r="A435" s="33"/>
      <c r="B435" s="34"/>
      <c r="C435" s="34"/>
      <c r="D435" s="34"/>
    </row>
    <row r="436" spans="1:4" x14ac:dyDescent="0.2">
      <c r="A436" s="33"/>
      <c r="B436" s="34"/>
      <c r="C436" s="34"/>
      <c r="D436" s="34"/>
    </row>
    <row r="437" spans="1:4" x14ac:dyDescent="0.2">
      <c r="A437" s="33"/>
      <c r="B437" s="34"/>
      <c r="C437" s="34"/>
      <c r="D437" s="34"/>
    </row>
    <row r="438" spans="1:4" x14ac:dyDescent="0.2">
      <c r="A438" s="33"/>
      <c r="B438" s="34"/>
      <c r="C438" s="34"/>
      <c r="D438" s="34"/>
    </row>
    <row r="439" spans="1:4" x14ac:dyDescent="0.2">
      <c r="A439" s="33"/>
      <c r="B439" s="34"/>
      <c r="C439" s="34"/>
      <c r="D439" s="34"/>
    </row>
    <row r="440" spans="1:4" x14ac:dyDescent="0.2">
      <c r="A440" s="33"/>
      <c r="B440" s="34"/>
      <c r="C440" s="34"/>
      <c r="D440" s="34"/>
    </row>
    <row r="441" spans="1:4" x14ac:dyDescent="0.2">
      <c r="A441" s="33"/>
      <c r="B441" s="34"/>
      <c r="C441" s="34"/>
      <c r="D441" s="34"/>
    </row>
    <row r="442" spans="1:4" x14ac:dyDescent="0.2">
      <c r="A442" s="33"/>
      <c r="B442" s="34"/>
      <c r="C442" s="34"/>
      <c r="D442" s="34"/>
    </row>
    <row r="443" spans="1:4" x14ac:dyDescent="0.2">
      <c r="A443" s="33"/>
      <c r="B443" s="34"/>
      <c r="C443" s="34"/>
      <c r="D443" s="34"/>
    </row>
    <row r="444" spans="1:4" x14ac:dyDescent="0.2">
      <c r="A444" s="33"/>
      <c r="B444" s="34"/>
      <c r="C444" s="34"/>
      <c r="D444" s="34"/>
    </row>
    <row r="445" spans="1:4" x14ac:dyDescent="0.2">
      <c r="A445" s="33"/>
      <c r="B445" s="34"/>
      <c r="C445" s="34"/>
      <c r="D445" s="34"/>
    </row>
    <row r="446" spans="1:4" x14ac:dyDescent="0.2">
      <c r="A446" s="33"/>
      <c r="B446" s="34"/>
      <c r="C446" s="34"/>
      <c r="D446" s="34"/>
    </row>
    <row r="447" spans="1:4" x14ac:dyDescent="0.2">
      <c r="A447" s="33"/>
      <c r="B447" s="34"/>
      <c r="C447" s="34"/>
      <c r="D447" s="34"/>
    </row>
    <row r="448" spans="1:4" x14ac:dyDescent="0.2">
      <c r="A448" s="33"/>
      <c r="B448" s="34"/>
      <c r="C448" s="34"/>
      <c r="D448" s="34"/>
    </row>
  </sheetData>
  <mergeCells count="2">
    <mergeCell ref="B4:B5"/>
    <mergeCell ref="C4:D4"/>
  </mergeCells>
  <pageMargins left="0.78740157480314965" right="0.78740157480314965" top="0.78740157480314965" bottom="0.78740157480314965" header="0.51181102362204722" footer="0.51181102362204722"/>
  <pageSetup paperSize="9" firstPageNumber="104" orientation="portrait" useFirstPageNumber="1" r:id="rId1"/>
  <headerFooter scaleWithDoc="0" alignWithMargins="0">
    <oddFooter>&amp;C&amp;"Times New Roman,обычный"&amp;12&amp;P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55"/>
  <sheetViews>
    <sheetView zoomScaleNormal="100" zoomScaleSheetLayoutView="100" workbookViewId="0"/>
  </sheetViews>
  <sheetFormatPr defaultRowHeight="12.75" x14ac:dyDescent="0.2"/>
  <cols>
    <col min="1" max="1" width="36.85546875" customWidth="1"/>
    <col min="2" max="2" width="16.85546875" style="43" customWidth="1"/>
    <col min="3" max="4" width="15.140625" style="43" customWidth="1"/>
  </cols>
  <sheetData>
    <row r="1" spans="1:4" ht="18" customHeight="1" x14ac:dyDescent="0.25">
      <c r="A1" s="30" t="s">
        <v>2153</v>
      </c>
      <c r="B1" s="31"/>
      <c r="C1" s="31"/>
      <c r="D1" s="32"/>
    </row>
    <row r="2" spans="1:4" ht="18" customHeight="1" x14ac:dyDescent="0.25">
      <c r="A2" s="30" t="s">
        <v>2167</v>
      </c>
      <c r="B2" s="31"/>
      <c r="C2" s="31"/>
      <c r="D2" s="32"/>
    </row>
    <row r="3" spans="1:4" ht="18" customHeight="1" x14ac:dyDescent="0.25">
      <c r="A3" s="282" t="s">
        <v>2081</v>
      </c>
      <c r="B3" s="31"/>
      <c r="C3" s="31"/>
      <c r="D3" s="32"/>
    </row>
    <row r="4" spans="1:4" ht="20.100000000000001" customHeight="1" x14ac:dyDescent="0.2">
      <c r="A4" s="318"/>
      <c r="B4" s="314" t="s">
        <v>2159</v>
      </c>
      <c r="C4" s="317" t="s">
        <v>16</v>
      </c>
      <c r="D4" s="317"/>
    </row>
    <row r="5" spans="1:4" ht="20.100000000000001" customHeight="1" x14ac:dyDescent="0.2">
      <c r="A5" s="319"/>
      <c r="B5" s="315"/>
      <c r="C5" s="274" t="s">
        <v>32</v>
      </c>
      <c r="D5" s="274" t="s">
        <v>33</v>
      </c>
    </row>
    <row r="6" spans="1:4" ht="12.95" customHeight="1" x14ac:dyDescent="0.25">
      <c r="A6" s="105"/>
      <c r="B6" s="106"/>
      <c r="C6" s="106"/>
      <c r="D6" s="106"/>
    </row>
    <row r="7" spans="1:4" s="52" customFormat="1" ht="15.95" customHeight="1" x14ac:dyDescent="0.2">
      <c r="A7" s="66" t="s">
        <v>0</v>
      </c>
      <c r="B7" s="67">
        <v>6936156</v>
      </c>
      <c r="C7" s="67">
        <v>2408183</v>
      </c>
      <c r="D7" s="67">
        <v>4527973</v>
      </c>
    </row>
    <row r="8" spans="1:4" s="52" customFormat="1" ht="15.95" customHeight="1" x14ac:dyDescent="0.2">
      <c r="A8" s="68" t="s">
        <v>1</v>
      </c>
      <c r="B8" s="67">
        <v>561443</v>
      </c>
      <c r="C8" s="67">
        <v>131627</v>
      </c>
      <c r="D8" s="67">
        <v>429816</v>
      </c>
    </row>
    <row r="9" spans="1:4" s="52" customFormat="1" ht="15.95" customHeight="1" x14ac:dyDescent="0.2">
      <c r="A9" s="107" t="s">
        <v>34</v>
      </c>
      <c r="B9" s="67">
        <v>28559</v>
      </c>
      <c r="C9" s="67">
        <v>19390</v>
      </c>
      <c r="D9" s="67">
        <v>9169</v>
      </c>
    </row>
    <row r="10" spans="1:4" s="52" customFormat="1" ht="15.95" customHeight="1" x14ac:dyDescent="0.25">
      <c r="A10" s="72" t="s">
        <v>35</v>
      </c>
      <c r="B10" s="69">
        <v>1156</v>
      </c>
      <c r="C10" s="69" t="s">
        <v>36</v>
      </c>
      <c r="D10" s="69">
        <v>1156</v>
      </c>
    </row>
    <row r="11" spans="1:4" s="52" customFormat="1" ht="15.95" customHeight="1" x14ac:dyDescent="0.25">
      <c r="A11" s="72" t="s">
        <v>37</v>
      </c>
      <c r="B11" s="69">
        <v>4831</v>
      </c>
      <c r="C11" s="69" t="s">
        <v>36</v>
      </c>
      <c r="D11" s="69">
        <v>4831</v>
      </c>
    </row>
    <row r="12" spans="1:4" s="52" customFormat="1" ht="15.95" customHeight="1" x14ac:dyDescent="0.25">
      <c r="A12" s="72" t="s">
        <v>38</v>
      </c>
      <c r="B12" s="69">
        <v>3182</v>
      </c>
      <c r="C12" s="69" t="s">
        <v>36</v>
      </c>
      <c r="D12" s="69">
        <v>3182</v>
      </c>
    </row>
    <row r="13" spans="1:4" s="52" customFormat="1" ht="15.95" customHeight="1" x14ac:dyDescent="0.2">
      <c r="A13" s="68" t="s">
        <v>39</v>
      </c>
      <c r="B13" s="67">
        <v>59298</v>
      </c>
      <c r="C13" s="67">
        <v>44012</v>
      </c>
      <c r="D13" s="67">
        <v>15286</v>
      </c>
    </row>
    <row r="14" spans="1:4" s="52" customFormat="1" ht="15.95" customHeight="1" x14ac:dyDescent="0.25">
      <c r="A14" s="72" t="s">
        <v>40</v>
      </c>
      <c r="B14" s="69">
        <v>7661</v>
      </c>
      <c r="C14" s="69" t="s">
        <v>36</v>
      </c>
      <c r="D14" s="69">
        <v>7661</v>
      </c>
    </row>
    <row r="15" spans="1:4" s="52" customFormat="1" ht="15.95" customHeight="1" x14ac:dyDescent="0.25">
      <c r="A15" s="72" t="s">
        <v>41</v>
      </c>
      <c r="B15" s="69">
        <v>6807</v>
      </c>
      <c r="C15" s="69" t="s">
        <v>36</v>
      </c>
      <c r="D15" s="69">
        <v>6807</v>
      </c>
    </row>
    <row r="16" spans="1:4" s="52" customFormat="1" ht="15.95" customHeight="1" x14ac:dyDescent="0.25">
      <c r="A16" s="72" t="s">
        <v>42</v>
      </c>
      <c r="B16" s="69">
        <v>818</v>
      </c>
      <c r="C16" s="69" t="s">
        <v>36</v>
      </c>
      <c r="D16" s="69">
        <v>818</v>
      </c>
    </row>
    <row r="17" spans="1:4" s="52" customFormat="1" ht="15.95" customHeight="1" x14ac:dyDescent="0.2">
      <c r="A17" s="68" t="s">
        <v>43</v>
      </c>
      <c r="B17" s="67">
        <v>25010</v>
      </c>
      <c r="C17" s="67">
        <v>24160</v>
      </c>
      <c r="D17" s="67">
        <v>850</v>
      </c>
    </row>
    <row r="18" spans="1:4" s="52" customFormat="1" ht="15.95" customHeight="1" x14ac:dyDescent="0.25">
      <c r="A18" s="72" t="s">
        <v>44</v>
      </c>
      <c r="B18" s="69">
        <v>10458</v>
      </c>
      <c r="C18" s="69">
        <v>10458</v>
      </c>
      <c r="D18" s="69" t="s">
        <v>36</v>
      </c>
    </row>
    <row r="19" spans="1:4" s="52" customFormat="1" ht="15.95" customHeight="1" x14ac:dyDescent="0.25">
      <c r="A19" s="72" t="s">
        <v>45</v>
      </c>
      <c r="B19" s="69">
        <v>850</v>
      </c>
      <c r="C19" s="69" t="s">
        <v>36</v>
      </c>
      <c r="D19" s="69">
        <v>850</v>
      </c>
    </row>
    <row r="20" spans="1:4" s="52" customFormat="1" ht="15.95" customHeight="1" x14ac:dyDescent="0.2">
      <c r="A20" s="68" t="s">
        <v>46</v>
      </c>
      <c r="B20" s="67">
        <v>98194</v>
      </c>
      <c r="C20" s="67" t="s">
        <v>36</v>
      </c>
      <c r="D20" s="67">
        <v>98194</v>
      </c>
    </row>
    <row r="21" spans="1:4" s="52" customFormat="1" ht="15.95" customHeight="1" x14ac:dyDescent="0.2">
      <c r="A21" s="108" t="s">
        <v>47</v>
      </c>
      <c r="B21" s="67">
        <v>10379</v>
      </c>
      <c r="C21" s="67" t="s">
        <v>36</v>
      </c>
      <c r="D21" s="67">
        <v>10379</v>
      </c>
    </row>
    <row r="22" spans="1:4" s="52" customFormat="1" ht="15.95" customHeight="1" x14ac:dyDescent="0.25">
      <c r="A22" s="109" t="s">
        <v>48</v>
      </c>
      <c r="B22" s="69">
        <v>168</v>
      </c>
      <c r="C22" s="69" t="s">
        <v>36</v>
      </c>
      <c r="D22" s="69">
        <v>168</v>
      </c>
    </row>
    <row r="23" spans="1:4" s="52" customFormat="1" ht="15.95" customHeight="1" x14ac:dyDescent="0.25">
      <c r="A23" s="109" t="s">
        <v>49</v>
      </c>
      <c r="B23" s="69">
        <v>262</v>
      </c>
      <c r="C23" s="69" t="s">
        <v>36</v>
      </c>
      <c r="D23" s="69">
        <v>262</v>
      </c>
    </row>
    <row r="24" spans="1:4" s="52" customFormat="1" ht="15.95" customHeight="1" x14ac:dyDescent="0.25">
      <c r="A24" s="109" t="s">
        <v>50</v>
      </c>
      <c r="B24" s="69">
        <v>651</v>
      </c>
      <c r="C24" s="69" t="s">
        <v>36</v>
      </c>
      <c r="D24" s="69">
        <v>651</v>
      </c>
    </row>
    <row r="25" spans="1:4" s="52" customFormat="1" ht="15.95" customHeight="1" x14ac:dyDescent="0.25">
      <c r="A25" s="109" t="s">
        <v>51</v>
      </c>
      <c r="B25" s="69">
        <v>262</v>
      </c>
      <c r="C25" s="69" t="s">
        <v>36</v>
      </c>
      <c r="D25" s="69">
        <v>262</v>
      </c>
    </row>
    <row r="26" spans="1:4" s="52" customFormat="1" ht="15.95" customHeight="1" x14ac:dyDescent="0.25">
      <c r="A26" s="109" t="s">
        <v>52</v>
      </c>
      <c r="B26" s="69">
        <v>1009</v>
      </c>
      <c r="C26" s="69" t="s">
        <v>36</v>
      </c>
      <c r="D26" s="69">
        <v>1009</v>
      </c>
    </row>
    <row r="27" spans="1:4" s="52" customFormat="1" ht="15.95" customHeight="1" x14ac:dyDescent="0.25">
      <c r="A27" s="109" t="s">
        <v>53</v>
      </c>
      <c r="B27" s="69">
        <v>472</v>
      </c>
      <c r="C27" s="69" t="s">
        <v>36</v>
      </c>
      <c r="D27" s="69">
        <v>472</v>
      </c>
    </row>
    <row r="28" spans="1:4" s="52" customFormat="1" ht="15.95" customHeight="1" x14ac:dyDescent="0.25">
      <c r="A28" s="109" t="s">
        <v>54</v>
      </c>
      <c r="B28" s="69">
        <v>74</v>
      </c>
      <c r="C28" s="69" t="s">
        <v>36</v>
      </c>
      <c r="D28" s="69">
        <v>74</v>
      </c>
    </row>
    <row r="29" spans="1:4" s="52" customFormat="1" ht="15.95" customHeight="1" x14ac:dyDescent="0.25">
      <c r="A29" s="109" t="s">
        <v>55</v>
      </c>
      <c r="B29" s="69">
        <v>3107</v>
      </c>
      <c r="C29" s="69" t="s">
        <v>36</v>
      </c>
      <c r="D29" s="69">
        <v>3107</v>
      </c>
    </row>
    <row r="30" spans="1:4" s="52" customFormat="1" ht="15.95" customHeight="1" x14ac:dyDescent="0.25">
      <c r="A30" s="109" t="s">
        <v>56</v>
      </c>
      <c r="B30" s="69">
        <v>4374</v>
      </c>
      <c r="C30" s="69" t="s">
        <v>36</v>
      </c>
      <c r="D30" s="69">
        <v>4374</v>
      </c>
    </row>
    <row r="31" spans="1:4" s="52" customFormat="1" ht="15.95" customHeight="1" x14ac:dyDescent="0.2">
      <c r="A31" s="108" t="s">
        <v>57</v>
      </c>
      <c r="B31" s="67">
        <v>7248</v>
      </c>
      <c r="C31" s="67" t="s">
        <v>36</v>
      </c>
      <c r="D31" s="67">
        <v>7248</v>
      </c>
    </row>
    <row r="32" spans="1:4" s="52" customFormat="1" ht="15.95" customHeight="1" x14ac:dyDescent="0.25">
      <c r="A32" s="109" t="s">
        <v>58</v>
      </c>
      <c r="B32" s="69">
        <v>395</v>
      </c>
      <c r="C32" s="69" t="s">
        <v>36</v>
      </c>
      <c r="D32" s="69">
        <v>395</v>
      </c>
    </row>
    <row r="33" spans="1:4" s="52" customFormat="1" ht="15.95" customHeight="1" x14ac:dyDescent="0.25">
      <c r="A33" s="109" t="s">
        <v>59</v>
      </c>
      <c r="B33" s="69">
        <v>1117</v>
      </c>
      <c r="C33" s="69" t="s">
        <v>36</v>
      </c>
      <c r="D33" s="69">
        <v>1117</v>
      </c>
    </row>
    <row r="34" spans="1:4" s="52" customFormat="1" ht="15.95" customHeight="1" x14ac:dyDescent="0.25">
      <c r="A34" s="109" t="s">
        <v>60</v>
      </c>
      <c r="B34" s="69">
        <v>806</v>
      </c>
      <c r="C34" s="69" t="s">
        <v>36</v>
      </c>
      <c r="D34" s="69">
        <v>806</v>
      </c>
    </row>
    <row r="35" spans="1:4" s="52" customFormat="1" ht="15.95" customHeight="1" x14ac:dyDescent="0.25">
      <c r="A35" s="109" t="s">
        <v>61</v>
      </c>
      <c r="B35" s="69">
        <v>3253</v>
      </c>
      <c r="C35" s="69" t="s">
        <v>36</v>
      </c>
      <c r="D35" s="69">
        <v>3253</v>
      </c>
    </row>
    <row r="36" spans="1:4" s="52" customFormat="1" ht="15.95" customHeight="1" x14ac:dyDescent="0.25">
      <c r="A36" s="109" t="s">
        <v>62</v>
      </c>
      <c r="B36" s="69">
        <v>1677</v>
      </c>
      <c r="C36" s="69" t="s">
        <v>36</v>
      </c>
      <c r="D36" s="69">
        <v>1677</v>
      </c>
    </row>
    <row r="37" spans="1:4" s="52" customFormat="1" ht="15.95" customHeight="1" x14ac:dyDescent="0.2">
      <c r="A37" s="108" t="s">
        <v>63</v>
      </c>
      <c r="B37" s="67">
        <v>20479</v>
      </c>
      <c r="C37" s="67" t="s">
        <v>36</v>
      </c>
      <c r="D37" s="67">
        <v>20479</v>
      </c>
    </row>
    <row r="38" spans="1:4" s="52" customFormat="1" ht="15.95" customHeight="1" x14ac:dyDescent="0.25">
      <c r="A38" s="109" t="s">
        <v>64</v>
      </c>
      <c r="B38" s="69">
        <v>9007</v>
      </c>
      <c r="C38" s="69" t="s">
        <v>36</v>
      </c>
      <c r="D38" s="69">
        <v>9007</v>
      </c>
    </row>
    <row r="39" spans="1:4" s="52" customFormat="1" ht="15.95" customHeight="1" x14ac:dyDescent="0.25">
      <c r="A39" s="109" t="s">
        <v>65</v>
      </c>
      <c r="B39" s="69">
        <v>357</v>
      </c>
      <c r="C39" s="69" t="s">
        <v>36</v>
      </c>
      <c r="D39" s="69">
        <v>357</v>
      </c>
    </row>
    <row r="40" spans="1:4" s="52" customFormat="1" ht="15.95" customHeight="1" x14ac:dyDescent="0.25">
      <c r="A40" s="109" t="s">
        <v>66</v>
      </c>
      <c r="B40" s="69">
        <v>7242</v>
      </c>
      <c r="C40" s="69" t="s">
        <v>36</v>
      </c>
      <c r="D40" s="69">
        <v>7242</v>
      </c>
    </row>
    <row r="41" spans="1:4" s="52" customFormat="1" ht="15.95" customHeight="1" x14ac:dyDescent="0.25">
      <c r="A41" s="109" t="s">
        <v>67</v>
      </c>
      <c r="B41" s="69">
        <v>2170</v>
      </c>
      <c r="C41" s="69" t="s">
        <v>36</v>
      </c>
      <c r="D41" s="69">
        <v>2170</v>
      </c>
    </row>
    <row r="42" spans="1:4" s="52" customFormat="1" ht="15.95" customHeight="1" x14ac:dyDescent="0.25">
      <c r="A42" s="109" t="s">
        <v>68</v>
      </c>
      <c r="B42" s="69">
        <v>412</v>
      </c>
      <c r="C42" s="69" t="s">
        <v>36</v>
      </c>
      <c r="D42" s="69">
        <v>412</v>
      </c>
    </row>
    <row r="43" spans="1:4" s="52" customFormat="1" ht="15.95" customHeight="1" x14ac:dyDescent="0.25">
      <c r="A43" s="109" t="s">
        <v>69</v>
      </c>
      <c r="B43" s="69">
        <v>777</v>
      </c>
      <c r="C43" s="69" t="s">
        <v>36</v>
      </c>
      <c r="D43" s="69">
        <v>777</v>
      </c>
    </row>
    <row r="44" spans="1:4" s="52" customFormat="1" ht="15.95" customHeight="1" x14ac:dyDescent="0.25">
      <c r="A44" s="109" t="s">
        <v>70</v>
      </c>
      <c r="B44" s="69">
        <v>514</v>
      </c>
      <c r="C44" s="69" t="s">
        <v>36</v>
      </c>
      <c r="D44" s="69">
        <v>514</v>
      </c>
    </row>
    <row r="45" spans="1:4" s="52" customFormat="1" ht="15.95" customHeight="1" x14ac:dyDescent="0.25">
      <c r="A45" s="109"/>
      <c r="B45" s="69"/>
      <c r="C45" s="69"/>
      <c r="D45" s="69"/>
    </row>
    <row r="46" spans="1:4" s="52" customFormat="1" ht="15.95" customHeight="1" x14ac:dyDescent="0.25">
      <c r="A46" s="109"/>
      <c r="B46" s="69"/>
      <c r="C46" s="69"/>
      <c r="D46" s="69"/>
    </row>
    <row r="47" spans="1:4" s="52" customFormat="1" ht="15.95" customHeight="1" x14ac:dyDescent="0.2">
      <c r="A47" s="108" t="s">
        <v>71</v>
      </c>
      <c r="B47" s="67">
        <v>13990</v>
      </c>
      <c r="C47" s="67" t="s">
        <v>36</v>
      </c>
      <c r="D47" s="67">
        <v>13990</v>
      </c>
    </row>
    <row r="48" spans="1:4" s="52" customFormat="1" ht="15.95" customHeight="1" x14ac:dyDescent="0.25">
      <c r="A48" s="109" t="s">
        <v>72</v>
      </c>
      <c r="B48" s="69">
        <v>10479</v>
      </c>
      <c r="C48" s="69" t="s">
        <v>36</v>
      </c>
      <c r="D48" s="69">
        <v>10479</v>
      </c>
    </row>
    <row r="49" spans="1:4" s="52" customFormat="1" ht="15.95" customHeight="1" x14ac:dyDescent="0.25">
      <c r="A49" s="109" t="s">
        <v>73</v>
      </c>
      <c r="B49" s="69">
        <v>3511</v>
      </c>
      <c r="C49" s="69" t="s">
        <v>36</v>
      </c>
      <c r="D49" s="69">
        <v>3511</v>
      </c>
    </row>
    <row r="50" spans="1:4" s="52" customFormat="1" ht="15.95" customHeight="1" x14ac:dyDescent="0.2">
      <c r="A50" s="108" t="s">
        <v>74</v>
      </c>
      <c r="B50" s="67">
        <v>8866</v>
      </c>
      <c r="C50" s="67" t="s">
        <v>36</v>
      </c>
      <c r="D50" s="67">
        <v>8866</v>
      </c>
    </row>
    <row r="51" spans="1:4" s="52" customFormat="1" ht="15.95" customHeight="1" x14ac:dyDescent="0.25">
      <c r="A51" s="109" t="s">
        <v>75</v>
      </c>
      <c r="B51" s="69">
        <v>1355</v>
      </c>
      <c r="C51" s="69" t="s">
        <v>36</v>
      </c>
      <c r="D51" s="69">
        <v>1355</v>
      </c>
    </row>
    <row r="52" spans="1:4" s="52" customFormat="1" ht="15.95" customHeight="1" x14ac:dyDescent="0.25">
      <c r="A52" s="109" t="s">
        <v>76</v>
      </c>
      <c r="B52" s="69">
        <v>2004</v>
      </c>
      <c r="C52" s="69" t="s">
        <v>36</v>
      </c>
      <c r="D52" s="69">
        <v>2004</v>
      </c>
    </row>
    <row r="53" spans="1:4" s="52" customFormat="1" ht="15.95" customHeight="1" x14ac:dyDescent="0.25">
      <c r="A53" s="109" t="s">
        <v>77</v>
      </c>
      <c r="B53" s="69">
        <v>974</v>
      </c>
      <c r="C53" s="69" t="s">
        <v>36</v>
      </c>
      <c r="D53" s="69">
        <v>974</v>
      </c>
    </row>
    <row r="54" spans="1:4" s="52" customFormat="1" ht="15.95" customHeight="1" x14ac:dyDescent="0.25">
      <c r="A54" s="109" t="s">
        <v>78</v>
      </c>
      <c r="B54" s="69">
        <v>2146</v>
      </c>
      <c r="C54" s="69" t="s">
        <v>36</v>
      </c>
      <c r="D54" s="69">
        <v>2146</v>
      </c>
    </row>
    <row r="55" spans="1:4" s="52" customFormat="1" ht="15.95" customHeight="1" x14ac:dyDescent="0.25">
      <c r="A55" s="109" t="s">
        <v>79</v>
      </c>
      <c r="B55" s="69">
        <v>2007</v>
      </c>
      <c r="C55" s="69" t="s">
        <v>36</v>
      </c>
      <c r="D55" s="69">
        <v>2007</v>
      </c>
    </row>
    <row r="56" spans="1:4" s="52" customFormat="1" ht="15.95" customHeight="1" x14ac:dyDescent="0.25">
      <c r="A56" s="109" t="s">
        <v>80</v>
      </c>
      <c r="B56" s="69">
        <v>380</v>
      </c>
      <c r="C56" s="69" t="s">
        <v>36</v>
      </c>
      <c r="D56" s="69">
        <v>380</v>
      </c>
    </row>
    <row r="57" spans="1:4" s="52" customFormat="1" ht="15.95" customHeight="1" x14ac:dyDescent="0.2">
      <c r="A57" s="108" t="s">
        <v>81</v>
      </c>
      <c r="B57" s="67">
        <v>13394</v>
      </c>
      <c r="C57" s="67" t="s">
        <v>36</v>
      </c>
      <c r="D57" s="67">
        <v>13394</v>
      </c>
    </row>
    <row r="58" spans="1:4" s="52" customFormat="1" ht="15.95" customHeight="1" x14ac:dyDescent="0.25">
      <c r="A58" s="109" t="s">
        <v>82</v>
      </c>
      <c r="B58" s="69">
        <v>7566</v>
      </c>
      <c r="C58" s="69" t="s">
        <v>36</v>
      </c>
      <c r="D58" s="69">
        <v>7566</v>
      </c>
    </row>
    <row r="59" spans="1:4" s="52" customFormat="1" ht="15.95" customHeight="1" x14ac:dyDescent="0.25">
      <c r="A59" s="109" t="s">
        <v>83</v>
      </c>
      <c r="B59" s="69">
        <v>2691</v>
      </c>
      <c r="C59" s="69" t="s">
        <v>36</v>
      </c>
      <c r="D59" s="69">
        <v>2691</v>
      </c>
    </row>
    <row r="60" spans="1:4" s="52" customFormat="1" ht="15.95" customHeight="1" x14ac:dyDescent="0.25">
      <c r="A60" s="109" t="s">
        <v>84</v>
      </c>
      <c r="B60" s="69">
        <v>2317</v>
      </c>
      <c r="C60" s="69" t="s">
        <v>36</v>
      </c>
      <c r="D60" s="69">
        <v>2317</v>
      </c>
    </row>
    <row r="61" spans="1:4" s="52" customFormat="1" ht="15.95" customHeight="1" x14ac:dyDescent="0.25">
      <c r="A61" s="109" t="s">
        <v>85</v>
      </c>
      <c r="B61" s="69">
        <v>820</v>
      </c>
      <c r="C61" s="69" t="s">
        <v>36</v>
      </c>
      <c r="D61" s="69">
        <v>820</v>
      </c>
    </row>
    <row r="62" spans="1:4" s="52" customFormat="1" ht="15.95" customHeight="1" x14ac:dyDescent="0.2">
      <c r="A62" s="108" t="s">
        <v>86</v>
      </c>
      <c r="B62" s="67">
        <v>8582</v>
      </c>
      <c r="C62" s="67" t="s">
        <v>36</v>
      </c>
      <c r="D62" s="67">
        <v>8582</v>
      </c>
    </row>
    <row r="63" spans="1:4" s="52" customFormat="1" ht="15.95" customHeight="1" x14ac:dyDescent="0.25">
      <c r="A63" s="109" t="s">
        <v>87</v>
      </c>
      <c r="B63" s="69">
        <v>1769</v>
      </c>
      <c r="C63" s="69" t="s">
        <v>36</v>
      </c>
      <c r="D63" s="69">
        <v>1769</v>
      </c>
    </row>
    <row r="64" spans="1:4" s="52" customFormat="1" ht="15.95" customHeight="1" x14ac:dyDescent="0.25">
      <c r="A64" s="109" t="s">
        <v>88</v>
      </c>
      <c r="B64" s="69">
        <v>2720</v>
      </c>
      <c r="C64" s="69" t="s">
        <v>36</v>
      </c>
      <c r="D64" s="69">
        <v>2720</v>
      </c>
    </row>
    <row r="65" spans="1:4" s="52" customFormat="1" ht="15.95" customHeight="1" x14ac:dyDescent="0.25">
      <c r="A65" s="109" t="s">
        <v>89</v>
      </c>
      <c r="B65" s="69">
        <v>1956</v>
      </c>
      <c r="C65" s="69" t="s">
        <v>36</v>
      </c>
      <c r="D65" s="69">
        <v>1956</v>
      </c>
    </row>
    <row r="66" spans="1:4" s="52" customFormat="1" ht="15.95" customHeight="1" x14ac:dyDescent="0.25">
      <c r="A66" s="109" t="s">
        <v>90</v>
      </c>
      <c r="B66" s="69">
        <v>608</v>
      </c>
      <c r="C66" s="69" t="s">
        <v>36</v>
      </c>
      <c r="D66" s="69">
        <v>608</v>
      </c>
    </row>
    <row r="67" spans="1:4" s="52" customFormat="1" ht="15.95" customHeight="1" x14ac:dyDescent="0.25">
      <c r="A67" s="109" t="s">
        <v>91</v>
      </c>
      <c r="B67" s="69">
        <v>560</v>
      </c>
      <c r="C67" s="69" t="s">
        <v>36</v>
      </c>
      <c r="D67" s="69">
        <v>560</v>
      </c>
    </row>
    <row r="68" spans="1:4" s="52" customFormat="1" ht="15.95" customHeight="1" x14ac:dyDescent="0.25">
      <c r="A68" s="109" t="s">
        <v>92</v>
      </c>
      <c r="B68" s="69">
        <v>969</v>
      </c>
      <c r="C68" s="69" t="s">
        <v>36</v>
      </c>
      <c r="D68" s="69">
        <v>969</v>
      </c>
    </row>
    <row r="69" spans="1:4" s="52" customFormat="1" ht="15.95" customHeight="1" x14ac:dyDescent="0.2">
      <c r="A69" s="108" t="s">
        <v>93</v>
      </c>
      <c r="B69" s="67">
        <v>8025</v>
      </c>
      <c r="C69" s="67" t="s">
        <v>36</v>
      </c>
      <c r="D69" s="67">
        <v>8025</v>
      </c>
    </row>
    <row r="70" spans="1:4" s="52" customFormat="1" ht="15.95" customHeight="1" x14ac:dyDescent="0.25">
      <c r="A70" s="109" t="s">
        <v>94</v>
      </c>
      <c r="B70" s="69">
        <v>4219</v>
      </c>
      <c r="C70" s="69" t="s">
        <v>36</v>
      </c>
      <c r="D70" s="69">
        <v>4219</v>
      </c>
    </row>
    <row r="71" spans="1:4" s="52" customFormat="1" ht="15.95" customHeight="1" x14ac:dyDescent="0.25">
      <c r="A71" s="109" t="s">
        <v>95</v>
      </c>
      <c r="B71" s="69">
        <v>2714</v>
      </c>
      <c r="C71" s="69" t="s">
        <v>36</v>
      </c>
      <c r="D71" s="69">
        <v>2714</v>
      </c>
    </row>
    <row r="72" spans="1:4" s="52" customFormat="1" ht="15.95" customHeight="1" x14ac:dyDescent="0.25">
      <c r="A72" s="109" t="s">
        <v>96</v>
      </c>
      <c r="B72" s="69">
        <v>1092</v>
      </c>
      <c r="C72" s="69" t="s">
        <v>36</v>
      </c>
      <c r="D72" s="69">
        <v>1092</v>
      </c>
    </row>
    <row r="73" spans="1:4" s="52" customFormat="1" ht="15.95" customHeight="1" x14ac:dyDescent="0.2">
      <c r="A73" s="108" t="s">
        <v>97</v>
      </c>
      <c r="B73" s="67">
        <v>7231</v>
      </c>
      <c r="C73" s="67" t="s">
        <v>36</v>
      </c>
      <c r="D73" s="67">
        <v>7231</v>
      </c>
    </row>
    <row r="74" spans="1:4" s="52" customFormat="1" ht="15.95" customHeight="1" x14ac:dyDescent="0.25">
      <c r="A74" s="109" t="s">
        <v>98</v>
      </c>
      <c r="B74" s="69">
        <v>3409</v>
      </c>
      <c r="C74" s="69" t="s">
        <v>36</v>
      </c>
      <c r="D74" s="69">
        <v>3409</v>
      </c>
    </row>
    <row r="75" spans="1:4" s="52" customFormat="1" ht="15.95" customHeight="1" x14ac:dyDescent="0.25">
      <c r="A75" s="109" t="s">
        <v>99</v>
      </c>
      <c r="B75" s="69">
        <v>1324</v>
      </c>
      <c r="C75" s="69" t="s">
        <v>36</v>
      </c>
      <c r="D75" s="69">
        <v>1324</v>
      </c>
    </row>
    <row r="76" spans="1:4" s="52" customFormat="1" ht="15.95" customHeight="1" x14ac:dyDescent="0.25">
      <c r="A76" s="109" t="s">
        <v>100</v>
      </c>
      <c r="B76" s="69">
        <v>855</v>
      </c>
      <c r="C76" s="69" t="s">
        <v>36</v>
      </c>
      <c r="D76" s="69">
        <v>855</v>
      </c>
    </row>
    <row r="77" spans="1:4" s="52" customFormat="1" ht="15.95" customHeight="1" x14ac:dyDescent="0.25">
      <c r="A77" s="109" t="s">
        <v>101</v>
      </c>
      <c r="B77" s="69">
        <v>1293</v>
      </c>
      <c r="C77" s="69" t="s">
        <v>36</v>
      </c>
      <c r="D77" s="69">
        <v>1293</v>
      </c>
    </row>
    <row r="78" spans="1:4" s="52" customFormat="1" ht="15.95" customHeight="1" x14ac:dyDescent="0.25">
      <c r="A78" s="109" t="s">
        <v>102</v>
      </c>
      <c r="B78" s="69">
        <v>350</v>
      </c>
      <c r="C78" s="69" t="s">
        <v>36</v>
      </c>
      <c r="D78" s="69">
        <v>350</v>
      </c>
    </row>
    <row r="79" spans="1:4" s="52" customFormat="1" ht="15.95" customHeight="1" x14ac:dyDescent="0.2">
      <c r="A79" s="68" t="s">
        <v>103</v>
      </c>
      <c r="B79" s="67">
        <v>149089</v>
      </c>
      <c r="C79" s="67">
        <v>22764</v>
      </c>
      <c r="D79" s="67">
        <v>126325</v>
      </c>
    </row>
    <row r="80" spans="1:4" s="52" customFormat="1" ht="15.95" customHeight="1" x14ac:dyDescent="0.25">
      <c r="A80" s="108" t="s">
        <v>1153</v>
      </c>
      <c r="B80" s="67">
        <v>34232</v>
      </c>
      <c r="C80" s="67">
        <v>22764</v>
      </c>
      <c r="D80" s="67">
        <v>11468</v>
      </c>
    </row>
    <row r="81" spans="1:4" s="52" customFormat="1" ht="15.95" customHeight="1" x14ac:dyDescent="0.25">
      <c r="A81" s="109" t="s">
        <v>105</v>
      </c>
      <c r="B81" s="69">
        <v>1969</v>
      </c>
      <c r="C81" s="69" t="s">
        <v>36</v>
      </c>
      <c r="D81" s="69">
        <v>1969</v>
      </c>
    </row>
    <row r="82" spans="1:4" s="52" customFormat="1" ht="15.95" customHeight="1" x14ac:dyDescent="0.25">
      <c r="A82" s="109" t="s">
        <v>106</v>
      </c>
      <c r="B82" s="69">
        <v>2432</v>
      </c>
      <c r="C82" s="69" t="s">
        <v>36</v>
      </c>
      <c r="D82" s="69">
        <v>2432</v>
      </c>
    </row>
    <row r="83" spans="1:4" s="52" customFormat="1" ht="15.95" customHeight="1" x14ac:dyDescent="0.25">
      <c r="A83" s="109" t="s">
        <v>107</v>
      </c>
      <c r="B83" s="69">
        <v>3494</v>
      </c>
      <c r="C83" s="69" t="s">
        <v>36</v>
      </c>
      <c r="D83" s="69">
        <v>3494</v>
      </c>
    </row>
    <row r="84" spans="1:4" s="52" customFormat="1" ht="15.95" customHeight="1" x14ac:dyDescent="0.25">
      <c r="A84" s="109" t="s">
        <v>108</v>
      </c>
      <c r="B84" s="69">
        <v>1623</v>
      </c>
      <c r="C84" s="69" t="s">
        <v>36</v>
      </c>
      <c r="D84" s="69">
        <v>1623</v>
      </c>
    </row>
    <row r="85" spans="1:4" s="52" customFormat="1" ht="15.95" customHeight="1" x14ac:dyDescent="0.25">
      <c r="A85" s="109" t="s">
        <v>1154</v>
      </c>
      <c r="B85" s="69">
        <v>922</v>
      </c>
      <c r="C85" s="69" t="s">
        <v>36</v>
      </c>
      <c r="D85" s="69">
        <v>922</v>
      </c>
    </row>
    <row r="86" spans="1:4" s="52" customFormat="1" ht="15.95" customHeight="1" x14ac:dyDescent="0.25">
      <c r="A86" s="109" t="s">
        <v>41</v>
      </c>
      <c r="B86" s="69">
        <v>1028</v>
      </c>
      <c r="C86" s="69" t="s">
        <v>36</v>
      </c>
      <c r="D86" s="69">
        <v>1028</v>
      </c>
    </row>
    <row r="87" spans="1:4" s="52" customFormat="1" ht="15.95" customHeight="1" x14ac:dyDescent="0.25">
      <c r="A87" s="109"/>
      <c r="B87" s="69"/>
      <c r="C87" s="69"/>
      <c r="D87" s="69"/>
    </row>
    <row r="88" spans="1:4" s="52" customFormat="1" ht="15.95" customHeight="1" x14ac:dyDescent="0.25">
      <c r="A88" s="109"/>
      <c r="B88" s="69"/>
      <c r="C88" s="69"/>
      <c r="D88" s="69"/>
    </row>
    <row r="89" spans="1:4" s="52" customFormat="1" ht="15.95" customHeight="1" x14ac:dyDescent="0.25">
      <c r="A89" s="109"/>
      <c r="B89" s="69"/>
      <c r="C89" s="69"/>
      <c r="D89" s="69"/>
    </row>
    <row r="90" spans="1:4" s="52" customFormat="1" ht="15.95" customHeight="1" x14ac:dyDescent="0.25">
      <c r="A90" s="109"/>
      <c r="B90" s="69"/>
      <c r="C90" s="69"/>
      <c r="D90" s="69"/>
    </row>
    <row r="91" spans="1:4" s="74" customFormat="1" ht="15.95" customHeight="1" x14ac:dyDescent="0.25">
      <c r="A91" s="108" t="s">
        <v>109</v>
      </c>
      <c r="B91" s="67">
        <v>7941</v>
      </c>
      <c r="C91" s="67" t="s">
        <v>36</v>
      </c>
      <c r="D91" s="67">
        <v>7941</v>
      </c>
    </row>
    <row r="92" spans="1:4" s="52" customFormat="1" ht="15.95" customHeight="1" x14ac:dyDescent="0.25">
      <c r="A92" s="109" t="s">
        <v>110</v>
      </c>
      <c r="B92" s="69">
        <v>3825</v>
      </c>
      <c r="C92" s="69" t="s">
        <v>36</v>
      </c>
      <c r="D92" s="69">
        <v>3825</v>
      </c>
    </row>
    <row r="93" spans="1:4" s="52" customFormat="1" ht="15.95" customHeight="1" x14ac:dyDescent="0.25">
      <c r="A93" s="109" t="s">
        <v>111</v>
      </c>
      <c r="B93" s="69">
        <v>1607</v>
      </c>
      <c r="C93" s="69" t="s">
        <v>36</v>
      </c>
      <c r="D93" s="69">
        <v>1607</v>
      </c>
    </row>
    <row r="94" spans="1:4" s="52" customFormat="1" ht="15.95" customHeight="1" x14ac:dyDescent="0.25">
      <c r="A94" s="109" t="s">
        <v>112</v>
      </c>
      <c r="B94" s="69">
        <v>1655</v>
      </c>
      <c r="C94" s="69" t="s">
        <v>36</v>
      </c>
      <c r="D94" s="69">
        <v>1655</v>
      </c>
    </row>
    <row r="95" spans="1:4" s="52" customFormat="1" ht="15.95" customHeight="1" x14ac:dyDescent="0.25">
      <c r="A95" s="109" t="s">
        <v>113</v>
      </c>
      <c r="B95" s="69">
        <v>564</v>
      </c>
      <c r="C95" s="69" t="s">
        <v>36</v>
      </c>
      <c r="D95" s="69">
        <v>564</v>
      </c>
    </row>
    <row r="96" spans="1:4" s="52" customFormat="1" ht="15.95" customHeight="1" x14ac:dyDescent="0.25">
      <c r="A96" s="109" t="s">
        <v>114</v>
      </c>
      <c r="B96" s="69">
        <v>290</v>
      </c>
      <c r="C96" s="69" t="s">
        <v>36</v>
      </c>
      <c r="D96" s="69">
        <v>290</v>
      </c>
    </row>
    <row r="97" spans="1:4" s="74" customFormat="1" ht="15.95" customHeight="1" x14ac:dyDescent="0.25">
      <c r="A97" s="108" t="s">
        <v>115</v>
      </c>
      <c r="B97" s="67">
        <v>12709</v>
      </c>
      <c r="C97" s="67" t="s">
        <v>36</v>
      </c>
      <c r="D97" s="67">
        <v>12709</v>
      </c>
    </row>
    <row r="98" spans="1:4" s="52" customFormat="1" ht="15.95" customHeight="1" x14ac:dyDescent="0.25">
      <c r="A98" s="109" t="s">
        <v>116</v>
      </c>
      <c r="B98" s="69">
        <v>4601</v>
      </c>
      <c r="C98" s="69" t="s">
        <v>36</v>
      </c>
      <c r="D98" s="69">
        <v>4601</v>
      </c>
    </row>
    <row r="99" spans="1:4" s="52" customFormat="1" ht="15.95" customHeight="1" x14ac:dyDescent="0.25">
      <c r="A99" s="109" t="s">
        <v>117</v>
      </c>
      <c r="B99" s="69">
        <v>2730</v>
      </c>
      <c r="C99" s="69" t="s">
        <v>36</v>
      </c>
      <c r="D99" s="69">
        <v>2730</v>
      </c>
    </row>
    <row r="100" spans="1:4" s="52" customFormat="1" ht="15.95" customHeight="1" x14ac:dyDescent="0.25">
      <c r="A100" s="109" t="s">
        <v>118</v>
      </c>
      <c r="B100" s="69">
        <v>3052</v>
      </c>
      <c r="C100" s="69" t="s">
        <v>36</v>
      </c>
      <c r="D100" s="69">
        <v>3052</v>
      </c>
    </row>
    <row r="101" spans="1:4" s="52" customFormat="1" ht="15.95" customHeight="1" x14ac:dyDescent="0.25">
      <c r="A101" s="109" t="s">
        <v>119</v>
      </c>
      <c r="B101" s="69">
        <v>586</v>
      </c>
      <c r="C101" s="69" t="s">
        <v>36</v>
      </c>
      <c r="D101" s="69">
        <v>586</v>
      </c>
    </row>
    <row r="102" spans="1:4" s="52" customFormat="1" ht="15.95" customHeight="1" x14ac:dyDescent="0.25">
      <c r="A102" s="109" t="s">
        <v>120</v>
      </c>
      <c r="B102" s="69">
        <v>1740</v>
      </c>
      <c r="C102" s="69" t="s">
        <v>36</v>
      </c>
      <c r="D102" s="69">
        <v>1740</v>
      </c>
    </row>
    <row r="103" spans="1:4" s="74" customFormat="1" ht="35.450000000000003" customHeight="1" x14ac:dyDescent="0.25">
      <c r="A103" s="110" t="s">
        <v>1155</v>
      </c>
      <c r="B103" s="67">
        <v>5323</v>
      </c>
      <c r="C103" s="67" t="s">
        <v>36</v>
      </c>
      <c r="D103" s="67">
        <v>5323</v>
      </c>
    </row>
    <row r="104" spans="1:4" s="52" customFormat="1" ht="15.95" customHeight="1" x14ac:dyDescent="0.25">
      <c r="A104" s="109" t="s">
        <v>1156</v>
      </c>
      <c r="B104" s="69">
        <v>3104</v>
      </c>
      <c r="C104" s="69" t="s">
        <v>36</v>
      </c>
      <c r="D104" s="69">
        <v>3104</v>
      </c>
    </row>
    <row r="105" spans="1:4" s="52" customFormat="1" ht="15.95" customHeight="1" x14ac:dyDescent="0.25">
      <c r="A105" s="109" t="s">
        <v>1157</v>
      </c>
      <c r="B105" s="69">
        <v>1121</v>
      </c>
      <c r="C105" s="69" t="s">
        <v>36</v>
      </c>
      <c r="D105" s="69">
        <v>1121</v>
      </c>
    </row>
    <row r="106" spans="1:4" s="52" customFormat="1" ht="15.95" customHeight="1" x14ac:dyDescent="0.25">
      <c r="A106" s="109" t="s">
        <v>1158</v>
      </c>
      <c r="B106" s="69">
        <v>855</v>
      </c>
      <c r="C106" s="69" t="s">
        <v>36</v>
      </c>
      <c r="D106" s="69">
        <v>855</v>
      </c>
    </row>
    <row r="107" spans="1:4" s="52" customFormat="1" ht="15.95" customHeight="1" x14ac:dyDescent="0.25">
      <c r="A107" s="109" t="s">
        <v>1159</v>
      </c>
      <c r="B107" s="69">
        <v>243</v>
      </c>
      <c r="C107" s="69" t="s">
        <v>36</v>
      </c>
      <c r="D107" s="69">
        <v>243</v>
      </c>
    </row>
    <row r="108" spans="1:4" s="74" customFormat="1" ht="15.95" customHeight="1" x14ac:dyDescent="0.25">
      <c r="A108" s="108" t="s">
        <v>121</v>
      </c>
      <c r="B108" s="67">
        <v>15327</v>
      </c>
      <c r="C108" s="67" t="s">
        <v>36</v>
      </c>
      <c r="D108" s="67">
        <v>15327</v>
      </c>
    </row>
    <row r="109" spans="1:4" s="52" customFormat="1" ht="15.95" customHeight="1" x14ac:dyDescent="0.25">
      <c r="A109" s="109" t="s">
        <v>122</v>
      </c>
      <c r="B109" s="69">
        <v>7314</v>
      </c>
      <c r="C109" s="69" t="s">
        <v>36</v>
      </c>
      <c r="D109" s="69">
        <v>7314</v>
      </c>
    </row>
    <row r="110" spans="1:4" s="52" customFormat="1" ht="15.95" customHeight="1" x14ac:dyDescent="0.25">
      <c r="A110" s="109" t="s">
        <v>123</v>
      </c>
      <c r="B110" s="69">
        <v>4161</v>
      </c>
      <c r="C110" s="69" t="s">
        <v>36</v>
      </c>
      <c r="D110" s="69">
        <v>4161</v>
      </c>
    </row>
    <row r="111" spans="1:4" s="52" customFormat="1" ht="15.95" customHeight="1" x14ac:dyDescent="0.25">
      <c r="A111" s="109" t="s">
        <v>65</v>
      </c>
      <c r="B111" s="69">
        <v>3852</v>
      </c>
      <c r="C111" s="69" t="s">
        <v>36</v>
      </c>
      <c r="D111" s="69">
        <v>3852</v>
      </c>
    </row>
    <row r="112" spans="1:4" s="74" customFormat="1" ht="15.95" customHeight="1" x14ac:dyDescent="0.25">
      <c r="A112" s="108" t="s">
        <v>124</v>
      </c>
      <c r="B112" s="67">
        <v>8281</v>
      </c>
      <c r="C112" s="67" t="s">
        <v>36</v>
      </c>
      <c r="D112" s="67">
        <v>8281</v>
      </c>
    </row>
    <row r="113" spans="1:4" s="52" customFormat="1" ht="15.95" customHeight="1" x14ac:dyDescent="0.25">
      <c r="A113" s="109" t="s">
        <v>125</v>
      </c>
      <c r="B113" s="69">
        <v>2197</v>
      </c>
      <c r="C113" s="69" t="s">
        <v>36</v>
      </c>
      <c r="D113" s="69">
        <v>2197</v>
      </c>
    </row>
    <row r="114" spans="1:4" s="52" customFormat="1" ht="15.95" customHeight="1" x14ac:dyDescent="0.25">
      <c r="A114" s="109" t="s">
        <v>126</v>
      </c>
      <c r="B114" s="69">
        <v>1730</v>
      </c>
      <c r="C114" s="69" t="s">
        <v>36</v>
      </c>
      <c r="D114" s="69">
        <v>1730</v>
      </c>
    </row>
    <row r="115" spans="1:4" s="52" customFormat="1" ht="15.95" customHeight="1" x14ac:dyDescent="0.25">
      <c r="A115" s="109" t="s">
        <v>127</v>
      </c>
      <c r="B115" s="69">
        <v>1457</v>
      </c>
      <c r="C115" s="69" t="s">
        <v>36</v>
      </c>
      <c r="D115" s="69">
        <v>1457</v>
      </c>
    </row>
    <row r="116" spans="1:4" s="52" customFormat="1" ht="15.95" customHeight="1" x14ac:dyDescent="0.25">
      <c r="A116" s="109" t="s">
        <v>128</v>
      </c>
      <c r="B116" s="69">
        <v>1150</v>
      </c>
      <c r="C116" s="69" t="s">
        <v>36</v>
      </c>
      <c r="D116" s="69">
        <v>1150</v>
      </c>
    </row>
    <row r="117" spans="1:4" s="52" customFormat="1" ht="15.95" customHeight="1" x14ac:dyDescent="0.25">
      <c r="A117" s="109" t="s">
        <v>129</v>
      </c>
      <c r="B117" s="69">
        <v>1747</v>
      </c>
      <c r="C117" s="69" t="s">
        <v>36</v>
      </c>
      <c r="D117" s="69">
        <v>1747</v>
      </c>
    </row>
    <row r="118" spans="1:4" s="74" customFormat="1" ht="15.95" customHeight="1" x14ac:dyDescent="0.25">
      <c r="A118" s="108" t="s">
        <v>130</v>
      </c>
      <c r="B118" s="67">
        <v>10710</v>
      </c>
      <c r="C118" s="67" t="s">
        <v>36</v>
      </c>
      <c r="D118" s="67">
        <v>10710</v>
      </c>
    </row>
    <row r="119" spans="1:4" s="52" customFormat="1" ht="15.95" customHeight="1" x14ac:dyDescent="0.25">
      <c r="A119" s="109" t="s">
        <v>1145</v>
      </c>
      <c r="B119" s="69">
        <v>7295</v>
      </c>
      <c r="C119" s="69" t="s">
        <v>36</v>
      </c>
      <c r="D119" s="69">
        <v>7295</v>
      </c>
    </row>
    <row r="120" spans="1:4" s="52" customFormat="1" ht="15.95" customHeight="1" x14ac:dyDescent="0.25">
      <c r="A120" s="109" t="s">
        <v>414</v>
      </c>
      <c r="B120" s="69">
        <v>2226</v>
      </c>
      <c r="C120" s="69" t="s">
        <v>36</v>
      </c>
      <c r="D120" s="69">
        <v>2226</v>
      </c>
    </row>
    <row r="121" spans="1:4" s="52" customFormat="1" ht="15.95" customHeight="1" x14ac:dyDescent="0.25">
      <c r="A121" s="109" t="s">
        <v>830</v>
      </c>
      <c r="B121" s="69">
        <v>1189</v>
      </c>
      <c r="C121" s="69" t="s">
        <v>36</v>
      </c>
      <c r="D121" s="69">
        <v>1189</v>
      </c>
    </row>
    <row r="122" spans="1:4" s="74" customFormat="1" ht="15.95" customHeight="1" x14ac:dyDescent="0.25">
      <c r="A122" s="108" t="s">
        <v>132</v>
      </c>
      <c r="B122" s="67">
        <v>27132</v>
      </c>
      <c r="C122" s="67" t="s">
        <v>36</v>
      </c>
      <c r="D122" s="67">
        <v>27132</v>
      </c>
    </row>
    <row r="123" spans="1:4" s="52" customFormat="1" ht="15.95" customHeight="1" x14ac:dyDescent="0.25">
      <c r="A123" s="109" t="s">
        <v>1146</v>
      </c>
      <c r="B123" s="69">
        <v>10649</v>
      </c>
      <c r="C123" s="69" t="s">
        <v>36</v>
      </c>
      <c r="D123" s="69">
        <v>10649</v>
      </c>
    </row>
    <row r="124" spans="1:4" s="52" customFormat="1" ht="15.95" customHeight="1" x14ac:dyDescent="0.25">
      <c r="A124" s="109" t="s">
        <v>35</v>
      </c>
      <c r="B124" s="69">
        <v>1899</v>
      </c>
      <c r="C124" s="69" t="s">
        <v>36</v>
      </c>
      <c r="D124" s="69">
        <v>1899</v>
      </c>
    </row>
    <row r="125" spans="1:4" s="52" customFormat="1" ht="15.95" customHeight="1" x14ac:dyDescent="0.25">
      <c r="A125" s="109" t="s">
        <v>1164</v>
      </c>
      <c r="B125" s="69">
        <v>4410</v>
      </c>
      <c r="C125" s="69" t="s">
        <v>36</v>
      </c>
      <c r="D125" s="69">
        <v>4410</v>
      </c>
    </row>
    <row r="126" spans="1:4" s="52" customFormat="1" ht="15.95" customHeight="1" x14ac:dyDescent="0.25">
      <c r="A126" s="109" t="s">
        <v>416</v>
      </c>
      <c r="B126" s="69">
        <v>5132</v>
      </c>
      <c r="C126" s="69" t="s">
        <v>36</v>
      </c>
      <c r="D126" s="69">
        <v>5132</v>
      </c>
    </row>
    <row r="127" spans="1:4" s="52" customFormat="1" ht="15.95" customHeight="1" x14ac:dyDescent="0.25">
      <c r="A127" s="109" t="s">
        <v>1165</v>
      </c>
      <c r="B127" s="69">
        <v>3936</v>
      </c>
      <c r="C127" s="69" t="s">
        <v>36</v>
      </c>
      <c r="D127" s="69">
        <v>3936</v>
      </c>
    </row>
    <row r="128" spans="1:4" s="52" customFormat="1" ht="15.95" customHeight="1" x14ac:dyDescent="0.25">
      <c r="A128" s="109" t="s">
        <v>1166</v>
      </c>
      <c r="B128" s="69">
        <v>1106</v>
      </c>
      <c r="C128" s="69" t="s">
        <v>36</v>
      </c>
      <c r="D128" s="69">
        <v>1106</v>
      </c>
    </row>
    <row r="129" spans="1:4" s="74" customFormat="1" ht="15.95" customHeight="1" x14ac:dyDescent="0.25">
      <c r="A129" s="108" t="s">
        <v>133</v>
      </c>
      <c r="B129" s="67">
        <v>16519</v>
      </c>
      <c r="C129" s="67" t="s">
        <v>36</v>
      </c>
      <c r="D129" s="67">
        <v>16519</v>
      </c>
    </row>
    <row r="130" spans="1:4" s="52" customFormat="1" ht="15.95" customHeight="1" x14ac:dyDescent="0.25">
      <c r="A130" s="109" t="s">
        <v>1167</v>
      </c>
      <c r="B130" s="69">
        <v>8062</v>
      </c>
      <c r="C130" s="69" t="s">
        <v>36</v>
      </c>
      <c r="D130" s="69">
        <v>8062</v>
      </c>
    </row>
    <row r="131" spans="1:4" s="52" customFormat="1" ht="15.95" customHeight="1" x14ac:dyDescent="0.25">
      <c r="A131" s="109" t="s">
        <v>1168</v>
      </c>
      <c r="B131" s="69">
        <v>2694</v>
      </c>
      <c r="C131" s="69" t="s">
        <v>36</v>
      </c>
      <c r="D131" s="69">
        <v>2694</v>
      </c>
    </row>
    <row r="132" spans="1:4" s="52" customFormat="1" ht="15.95" customHeight="1" x14ac:dyDescent="0.25">
      <c r="A132" s="109" t="s">
        <v>88</v>
      </c>
      <c r="B132" s="69">
        <v>3998</v>
      </c>
      <c r="C132" s="69" t="s">
        <v>36</v>
      </c>
      <c r="D132" s="69">
        <v>3998</v>
      </c>
    </row>
    <row r="133" spans="1:4" s="52" customFormat="1" ht="15.95" customHeight="1" x14ac:dyDescent="0.25">
      <c r="A133" s="109" t="s">
        <v>1160</v>
      </c>
      <c r="B133" s="69">
        <v>1765</v>
      </c>
      <c r="C133" s="69" t="s">
        <v>36</v>
      </c>
      <c r="D133" s="69">
        <v>1765</v>
      </c>
    </row>
    <row r="134" spans="1:4" s="74" customFormat="1" ht="15.95" customHeight="1" x14ac:dyDescent="0.25">
      <c r="A134" s="108" t="s">
        <v>135</v>
      </c>
      <c r="B134" s="67">
        <v>10915</v>
      </c>
      <c r="C134" s="67" t="s">
        <v>36</v>
      </c>
      <c r="D134" s="67">
        <v>10915</v>
      </c>
    </row>
    <row r="135" spans="1:4" s="52" customFormat="1" ht="15.95" customHeight="1" x14ac:dyDescent="0.25">
      <c r="A135" s="109" t="s">
        <v>433</v>
      </c>
      <c r="B135" s="69">
        <v>1167</v>
      </c>
      <c r="C135" s="69" t="s">
        <v>36</v>
      </c>
      <c r="D135" s="69">
        <v>1167</v>
      </c>
    </row>
    <row r="136" spans="1:4" s="52" customFormat="1" ht="15.95" customHeight="1" x14ac:dyDescent="0.25">
      <c r="A136" s="109" t="s">
        <v>1169</v>
      </c>
      <c r="B136" s="69">
        <v>1405</v>
      </c>
      <c r="C136" s="69" t="s">
        <v>36</v>
      </c>
      <c r="D136" s="69">
        <v>1405</v>
      </c>
    </row>
    <row r="137" spans="1:4" s="52" customFormat="1" ht="15.95" customHeight="1" x14ac:dyDescent="0.25">
      <c r="A137" s="109" t="s">
        <v>73</v>
      </c>
      <c r="B137" s="69">
        <v>2580</v>
      </c>
      <c r="C137" s="69" t="s">
        <v>36</v>
      </c>
      <c r="D137" s="69">
        <v>2580</v>
      </c>
    </row>
    <row r="138" spans="1:4" s="52" customFormat="1" ht="15.95" customHeight="1" x14ac:dyDescent="0.25">
      <c r="A138" s="109" t="s">
        <v>467</v>
      </c>
      <c r="B138" s="69">
        <v>3025</v>
      </c>
      <c r="C138" s="69" t="s">
        <v>36</v>
      </c>
      <c r="D138" s="69">
        <v>3025</v>
      </c>
    </row>
    <row r="139" spans="1:4" s="52" customFormat="1" ht="15.95" customHeight="1" x14ac:dyDescent="0.25">
      <c r="A139" s="109" t="s">
        <v>1170</v>
      </c>
      <c r="B139" s="69">
        <v>2228</v>
      </c>
      <c r="C139" s="69" t="s">
        <v>36</v>
      </c>
      <c r="D139" s="69">
        <v>2228</v>
      </c>
    </row>
    <row r="140" spans="1:4" s="52" customFormat="1" ht="15.95" customHeight="1" x14ac:dyDescent="0.25">
      <c r="A140" s="109" t="s">
        <v>736</v>
      </c>
      <c r="B140" s="69">
        <v>510</v>
      </c>
      <c r="C140" s="69" t="s">
        <v>36</v>
      </c>
      <c r="D140" s="69">
        <v>510</v>
      </c>
    </row>
    <row r="141" spans="1:4" s="52" customFormat="1" ht="15.95" customHeight="1" x14ac:dyDescent="0.2">
      <c r="A141" s="70" t="s">
        <v>137</v>
      </c>
      <c r="B141" s="67">
        <v>201293</v>
      </c>
      <c r="C141" s="67">
        <v>21301</v>
      </c>
      <c r="D141" s="67">
        <v>179992</v>
      </c>
    </row>
    <row r="142" spans="1:4" s="52" customFormat="1" ht="15.95" customHeight="1" x14ac:dyDescent="0.2">
      <c r="A142" s="108" t="s">
        <v>138</v>
      </c>
      <c r="B142" s="67">
        <v>10860</v>
      </c>
      <c r="C142" s="67">
        <v>10860</v>
      </c>
      <c r="D142" s="67" t="s">
        <v>36</v>
      </c>
    </row>
    <row r="143" spans="1:4" s="52" customFormat="1" ht="15.95" customHeight="1" x14ac:dyDescent="0.2">
      <c r="A143" s="108" t="s">
        <v>139</v>
      </c>
      <c r="B143" s="67">
        <v>15071</v>
      </c>
      <c r="C143" s="67">
        <v>10441</v>
      </c>
      <c r="D143" s="67">
        <v>4630</v>
      </c>
    </row>
    <row r="144" spans="1:4" s="52" customFormat="1" ht="15.95" customHeight="1" x14ac:dyDescent="0.25">
      <c r="A144" s="109" t="s">
        <v>1171</v>
      </c>
      <c r="B144" s="69">
        <v>1275</v>
      </c>
      <c r="C144" s="69" t="s">
        <v>36</v>
      </c>
      <c r="D144" s="69">
        <v>1275</v>
      </c>
    </row>
    <row r="145" spans="1:4" s="52" customFormat="1" ht="15.95" customHeight="1" x14ac:dyDescent="0.25">
      <c r="A145" s="109" t="s">
        <v>1172</v>
      </c>
      <c r="B145" s="69">
        <v>2269</v>
      </c>
      <c r="C145" s="69" t="s">
        <v>36</v>
      </c>
      <c r="D145" s="69">
        <v>2269</v>
      </c>
    </row>
    <row r="146" spans="1:4" s="52" customFormat="1" ht="15.95" customHeight="1" x14ac:dyDescent="0.25">
      <c r="A146" s="109" t="s">
        <v>1173</v>
      </c>
      <c r="B146" s="69">
        <v>1086</v>
      </c>
      <c r="C146" s="69" t="s">
        <v>36</v>
      </c>
      <c r="D146" s="69">
        <v>1086</v>
      </c>
    </row>
    <row r="147" spans="1:4" s="74" customFormat="1" ht="15.95" customHeight="1" x14ac:dyDescent="0.25">
      <c r="A147" s="108" t="s">
        <v>140</v>
      </c>
      <c r="B147" s="67">
        <v>16489</v>
      </c>
      <c r="C147" s="67" t="s">
        <v>36</v>
      </c>
      <c r="D147" s="67">
        <v>16489</v>
      </c>
    </row>
    <row r="148" spans="1:4" s="52" customFormat="1" ht="15.95" customHeight="1" x14ac:dyDescent="0.25">
      <c r="A148" s="109" t="s">
        <v>1174</v>
      </c>
      <c r="B148" s="69">
        <v>3542</v>
      </c>
      <c r="C148" s="69" t="s">
        <v>36</v>
      </c>
      <c r="D148" s="69">
        <v>3542</v>
      </c>
    </row>
    <row r="149" spans="1:4" s="52" customFormat="1" ht="15.95" customHeight="1" x14ac:dyDescent="0.25">
      <c r="A149" s="109" t="s">
        <v>59</v>
      </c>
      <c r="B149" s="69">
        <v>531</v>
      </c>
      <c r="C149" s="69" t="s">
        <v>36</v>
      </c>
      <c r="D149" s="69">
        <v>531</v>
      </c>
    </row>
    <row r="150" spans="1:4" s="52" customFormat="1" ht="15.95" customHeight="1" x14ac:dyDescent="0.25">
      <c r="A150" s="109" t="s">
        <v>55</v>
      </c>
      <c r="B150" s="69" t="s">
        <v>36</v>
      </c>
      <c r="C150" s="69" t="s">
        <v>36</v>
      </c>
      <c r="D150" s="69" t="s">
        <v>36</v>
      </c>
    </row>
    <row r="151" spans="1:4" s="52" customFormat="1" ht="15.95" customHeight="1" x14ac:dyDescent="0.25">
      <c r="A151" s="109" t="s">
        <v>1175</v>
      </c>
      <c r="B151" s="69">
        <v>289</v>
      </c>
      <c r="C151" s="69" t="s">
        <v>36</v>
      </c>
      <c r="D151" s="69">
        <v>289</v>
      </c>
    </row>
    <row r="152" spans="1:4" s="52" customFormat="1" ht="15.95" customHeight="1" x14ac:dyDescent="0.25">
      <c r="A152" s="109" t="s">
        <v>1176</v>
      </c>
      <c r="B152" s="69">
        <v>226</v>
      </c>
      <c r="C152" s="69" t="s">
        <v>36</v>
      </c>
      <c r="D152" s="69">
        <v>226</v>
      </c>
    </row>
    <row r="153" spans="1:4" s="52" customFormat="1" ht="15.95" customHeight="1" x14ac:dyDescent="0.25">
      <c r="A153" s="109" t="s">
        <v>476</v>
      </c>
      <c r="B153" s="69">
        <v>616</v>
      </c>
      <c r="C153" s="69" t="s">
        <v>36</v>
      </c>
      <c r="D153" s="69">
        <v>616</v>
      </c>
    </row>
    <row r="154" spans="1:4" s="52" customFormat="1" ht="15.95" customHeight="1" x14ac:dyDescent="0.25">
      <c r="A154" s="109" t="s">
        <v>1177</v>
      </c>
      <c r="B154" s="69">
        <v>524</v>
      </c>
      <c r="C154" s="69" t="s">
        <v>36</v>
      </c>
      <c r="D154" s="69">
        <v>524</v>
      </c>
    </row>
    <row r="155" spans="1:4" s="52" customFormat="1" ht="15.95" customHeight="1" x14ac:dyDescent="0.25">
      <c r="A155" s="109" t="s">
        <v>774</v>
      </c>
      <c r="B155" s="69">
        <v>4</v>
      </c>
      <c r="C155" s="69" t="s">
        <v>36</v>
      </c>
      <c r="D155" s="69">
        <v>4</v>
      </c>
    </row>
    <row r="156" spans="1:4" s="52" customFormat="1" ht="15.95" customHeight="1" x14ac:dyDescent="0.25">
      <c r="A156" s="109" t="s">
        <v>1178</v>
      </c>
      <c r="B156" s="69">
        <v>273</v>
      </c>
      <c r="C156" s="69" t="s">
        <v>36</v>
      </c>
      <c r="D156" s="69">
        <v>273</v>
      </c>
    </row>
    <row r="157" spans="1:4" s="52" customFormat="1" ht="15.95" customHeight="1" x14ac:dyDescent="0.25">
      <c r="A157" s="109" t="s">
        <v>1179</v>
      </c>
      <c r="B157" s="69">
        <v>163</v>
      </c>
      <c r="C157" s="69" t="s">
        <v>36</v>
      </c>
      <c r="D157" s="69">
        <v>163</v>
      </c>
    </row>
    <row r="158" spans="1:4" s="52" customFormat="1" ht="15.95" customHeight="1" x14ac:dyDescent="0.25">
      <c r="A158" s="109" t="s">
        <v>1180</v>
      </c>
      <c r="B158" s="69">
        <v>236</v>
      </c>
      <c r="C158" s="69" t="s">
        <v>36</v>
      </c>
      <c r="D158" s="69">
        <v>236</v>
      </c>
    </row>
    <row r="159" spans="1:4" s="52" customFormat="1" ht="15.95" customHeight="1" x14ac:dyDescent="0.25">
      <c r="A159" s="109" t="s">
        <v>921</v>
      </c>
      <c r="B159" s="69">
        <v>1501</v>
      </c>
      <c r="C159" s="69" t="s">
        <v>36</v>
      </c>
      <c r="D159" s="69">
        <v>1501</v>
      </c>
    </row>
    <row r="160" spans="1:4" s="52" customFormat="1" ht="15.95" customHeight="1" x14ac:dyDescent="0.25">
      <c r="A160" s="109" t="s">
        <v>1181</v>
      </c>
      <c r="B160" s="69">
        <v>3245</v>
      </c>
      <c r="C160" s="69" t="s">
        <v>36</v>
      </c>
      <c r="D160" s="69">
        <v>3245</v>
      </c>
    </row>
    <row r="161" spans="1:4" s="52" customFormat="1" ht="15.95" customHeight="1" x14ac:dyDescent="0.25">
      <c r="A161" s="109" t="s">
        <v>1182</v>
      </c>
      <c r="B161" s="69">
        <v>4681</v>
      </c>
      <c r="C161" s="69" t="s">
        <v>36</v>
      </c>
      <c r="D161" s="69">
        <v>4681</v>
      </c>
    </row>
    <row r="162" spans="1:4" s="52" customFormat="1" ht="15.95" customHeight="1" x14ac:dyDescent="0.25">
      <c r="A162" s="109" t="s">
        <v>1183</v>
      </c>
      <c r="B162" s="69">
        <v>658</v>
      </c>
      <c r="C162" s="69" t="s">
        <v>36</v>
      </c>
      <c r="D162" s="69">
        <v>658</v>
      </c>
    </row>
    <row r="163" spans="1:4" s="74" customFormat="1" ht="15.95" customHeight="1" x14ac:dyDescent="0.25">
      <c r="A163" s="108" t="s">
        <v>141</v>
      </c>
      <c r="B163" s="67">
        <v>9594</v>
      </c>
      <c r="C163" s="67" t="s">
        <v>36</v>
      </c>
      <c r="D163" s="67">
        <v>9594</v>
      </c>
    </row>
    <row r="164" spans="1:4" s="52" customFormat="1" ht="15.95" customHeight="1" x14ac:dyDescent="0.25">
      <c r="A164" s="109" t="s">
        <v>111</v>
      </c>
      <c r="B164" s="69">
        <v>4307</v>
      </c>
      <c r="C164" s="69" t="s">
        <v>36</v>
      </c>
      <c r="D164" s="69">
        <v>4307</v>
      </c>
    </row>
    <row r="165" spans="1:4" s="52" customFormat="1" ht="15.95" customHeight="1" x14ac:dyDescent="0.25">
      <c r="A165" s="109" t="s">
        <v>886</v>
      </c>
      <c r="B165" s="69">
        <v>1078</v>
      </c>
      <c r="C165" s="69" t="s">
        <v>36</v>
      </c>
      <c r="D165" s="69">
        <v>1078</v>
      </c>
    </row>
    <row r="166" spans="1:4" s="52" customFormat="1" ht="15.95" customHeight="1" x14ac:dyDescent="0.25">
      <c r="A166" s="109" t="s">
        <v>1184</v>
      </c>
      <c r="B166" s="69" t="s">
        <v>36</v>
      </c>
      <c r="C166" s="69" t="s">
        <v>36</v>
      </c>
      <c r="D166" s="69" t="s">
        <v>36</v>
      </c>
    </row>
    <row r="167" spans="1:4" s="52" customFormat="1" ht="15.95" customHeight="1" x14ac:dyDescent="0.25">
      <c r="A167" s="109" t="s">
        <v>1185</v>
      </c>
      <c r="B167" s="69" t="s">
        <v>36</v>
      </c>
      <c r="C167" s="69" t="s">
        <v>36</v>
      </c>
      <c r="D167" s="69" t="s">
        <v>36</v>
      </c>
    </row>
    <row r="168" spans="1:4" s="52" customFormat="1" ht="15.95" customHeight="1" x14ac:dyDescent="0.25">
      <c r="A168" s="109" t="s">
        <v>1186</v>
      </c>
      <c r="B168" s="69">
        <v>1360</v>
      </c>
      <c r="C168" s="69" t="s">
        <v>36</v>
      </c>
      <c r="D168" s="69">
        <v>1360</v>
      </c>
    </row>
    <row r="169" spans="1:4" s="52" customFormat="1" ht="15.95" customHeight="1" x14ac:dyDescent="0.25">
      <c r="A169" s="109" t="s">
        <v>1187</v>
      </c>
      <c r="B169" s="69">
        <v>459</v>
      </c>
      <c r="C169" s="69" t="s">
        <v>36</v>
      </c>
      <c r="D169" s="69">
        <v>459</v>
      </c>
    </row>
    <row r="170" spans="1:4" s="52" customFormat="1" ht="15.95" customHeight="1" x14ac:dyDescent="0.25">
      <c r="A170" s="109" t="s">
        <v>1188</v>
      </c>
      <c r="B170" s="69">
        <v>2390</v>
      </c>
      <c r="C170" s="69" t="s">
        <v>36</v>
      </c>
      <c r="D170" s="69">
        <v>2390</v>
      </c>
    </row>
    <row r="171" spans="1:4" s="52" customFormat="1" ht="15.95" customHeight="1" x14ac:dyDescent="0.25">
      <c r="A171" s="109" t="s">
        <v>1189</v>
      </c>
      <c r="B171" s="69" t="s">
        <v>36</v>
      </c>
      <c r="C171" s="69" t="s">
        <v>36</v>
      </c>
      <c r="D171" s="69" t="s">
        <v>36</v>
      </c>
    </row>
    <row r="172" spans="1:4" s="74" customFormat="1" ht="15.95" customHeight="1" x14ac:dyDescent="0.25">
      <c r="A172" s="108" t="s">
        <v>142</v>
      </c>
      <c r="B172" s="67">
        <v>11771</v>
      </c>
      <c r="C172" s="67" t="s">
        <v>36</v>
      </c>
      <c r="D172" s="67">
        <v>11771</v>
      </c>
    </row>
    <row r="173" spans="1:4" s="52" customFormat="1" ht="15.95" customHeight="1" x14ac:dyDescent="0.25">
      <c r="A173" s="109" t="s">
        <v>1190</v>
      </c>
      <c r="B173" s="69">
        <v>1236</v>
      </c>
      <c r="C173" s="69" t="s">
        <v>36</v>
      </c>
      <c r="D173" s="69">
        <v>1236</v>
      </c>
    </row>
    <row r="174" spans="1:4" s="52" customFormat="1" ht="15.95" customHeight="1" x14ac:dyDescent="0.25">
      <c r="A174" s="109" t="s">
        <v>656</v>
      </c>
      <c r="B174" s="69">
        <v>1329</v>
      </c>
      <c r="C174" s="69" t="s">
        <v>36</v>
      </c>
      <c r="D174" s="69">
        <v>1329</v>
      </c>
    </row>
    <row r="175" spans="1:4" s="52" customFormat="1" ht="15.95" customHeight="1" x14ac:dyDescent="0.25">
      <c r="A175" s="109" t="s">
        <v>1191</v>
      </c>
      <c r="B175" s="69">
        <v>1513</v>
      </c>
      <c r="C175" s="69" t="s">
        <v>36</v>
      </c>
      <c r="D175" s="69">
        <v>1513</v>
      </c>
    </row>
    <row r="176" spans="1:4" s="52" customFormat="1" ht="15.95" customHeight="1" x14ac:dyDescent="0.25">
      <c r="A176" s="109" t="s">
        <v>1192</v>
      </c>
      <c r="B176" s="69">
        <v>1189</v>
      </c>
      <c r="C176" s="69" t="s">
        <v>36</v>
      </c>
      <c r="D176" s="69">
        <v>1189</v>
      </c>
    </row>
    <row r="177" spans="1:4" s="52" customFormat="1" ht="15.95" customHeight="1" x14ac:dyDescent="0.25">
      <c r="A177" s="109" t="s">
        <v>1193</v>
      </c>
      <c r="B177" s="69">
        <v>573</v>
      </c>
      <c r="C177" s="69" t="s">
        <v>36</v>
      </c>
      <c r="D177" s="69">
        <v>573</v>
      </c>
    </row>
    <row r="178" spans="1:4" s="52" customFormat="1" ht="15.95" customHeight="1" x14ac:dyDescent="0.25">
      <c r="A178" s="109" t="s">
        <v>1194</v>
      </c>
      <c r="B178" s="69">
        <v>697</v>
      </c>
      <c r="C178" s="69" t="s">
        <v>36</v>
      </c>
      <c r="D178" s="69">
        <v>697</v>
      </c>
    </row>
    <row r="179" spans="1:4" s="52" customFormat="1" ht="15.95" customHeight="1" x14ac:dyDescent="0.25">
      <c r="A179" s="109" t="s">
        <v>1195</v>
      </c>
      <c r="B179" s="69">
        <v>1201</v>
      </c>
      <c r="C179" s="69" t="s">
        <v>36</v>
      </c>
      <c r="D179" s="69">
        <v>1201</v>
      </c>
    </row>
    <row r="180" spans="1:4" s="52" customFormat="1" ht="15.95" customHeight="1" x14ac:dyDescent="0.25">
      <c r="A180" s="109" t="s">
        <v>505</v>
      </c>
      <c r="B180" s="69">
        <v>1523</v>
      </c>
      <c r="C180" s="69" t="s">
        <v>36</v>
      </c>
      <c r="D180" s="69">
        <v>1523</v>
      </c>
    </row>
    <row r="181" spans="1:4" s="52" customFormat="1" ht="15.95" customHeight="1" x14ac:dyDescent="0.25">
      <c r="A181" s="109" t="s">
        <v>686</v>
      </c>
      <c r="B181" s="69">
        <v>221</v>
      </c>
      <c r="C181" s="69" t="s">
        <v>36</v>
      </c>
      <c r="D181" s="69">
        <v>221</v>
      </c>
    </row>
    <row r="182" spans="1:4" s="52" customFormat="1" ht="15.95" customHeight="1" x14ac:dyDescent="0.25">
      <c r="A182" s="109" t="s">
        <v>1196</v>
      </c>
      <c r="B182" s="69">
        <v>734</v>
      </c>
      <c r="C182" s="69" t="s">
        <v>36</v>
      </c>
      <c r="D182" s="69">
        <v>734</v>
      </c>
    </row>
    <row r="183" spans="1:4" s="52" customFormat="1" ht="15.95" customHeight="1" x14ac:dyDescent="0.25">
      <c r="A183" s="109" t="s">
        <v>540</v>
      </c>
      <c r="B183" s="69">
        <v>885</v>
      </c>
      <c r="C183" s="69" t="s">
        <v>36</v>
      </c>
      <c r="D183" s="69">
        <v>885</v>
      </c>
    </row>
    <row r="184" spans="1:4" s="52" customFormat="1" ht="15.95" customHeight="1" x14ac:dyDescent="0.25">
      <c r="A184" s="109" t="s">
        <v>1197</v>
      </c>
      <c r="B184" s="69">
        <v>396</v>
      </c>
      <c r="C184" s="69" t="s">
        <v>36</v>
      </c>
      <c r="D184" s="69">
        <v>396</v>
      </c>
    </row>
    <row r="185" spans="1:4" s="52" customFormat="1" ht="15.95" customHeight="1" x14ac:dyDescent="0.25">
      <c r="A185" s="109" t="s">
        <v>629</v>
      </c>
      <c r="B185" s="69">
        <v>274</v>
      </c>
      <c r="C185" s="69" t="s">
        <v>36</v>
      </c>
      <c r="D185" s="69">
        <v>274</v>
      </c>
    </row>
    <row r="186" spans="1:4" s="74" customFormat="1" ht="15.95" customHeight="1" x14ac:dyDescent="0.25">
      <c r="A186" s="108" t="s">
        <v>144</v>
      </c>
      <c r="B186" s="67">
        <v>14719</v>
      </c>
      <c r="C186" s="67" t="s">
        <v>36</v>
      </c>
      <c r="D186" s="67">
        <v>14719</v>
      </c>
    </row>
    <row r="187" spans="1:4" s="52" customFormat="1" ht="15.95" customHeight="1" x14ac:dyDescent="0.25">
      <c r="A187" s="109" t="s">
        <v>1198</v>
      </c>
      <c r="B187" s="69">
        <v>3375</v>
      </c>
      <c r="C187" s="69" t="s">
        <v>36</v>
      </c>
      <c r="D187" s="69">
        <v>3375</v>
      </c>
    </row>
    <row r="188" spans="1:4" s="52" customFormat="1" ht="15.95" customHeight="1" x14ac:dyDescent="0.25">
      <c r="A188" s="109" t="s">
        <v>1199</v>
      </c>
      <c r="B188" s="69">
        <v>1219</v>
      </c>
      <c r="C188" s="69" t="s">
        <v>36</v>
      </c>
      <c r="D188" s="69">
        <v>1219</v>
      </c>
    </row>
    <row r="189" spans="1:4" s="52" customFormat="1" ht="15.95" customHeight="1" x14ac:dyDescent="0.25">
      <c r="A189" s="109" t="s">
        <v>802</v>
      </c>
      <c r="B189" s="69">
        <v>1486</v>
      </c>
      <c r="C189" s="69" t="s">
        <v>36</v>
      </c>
      <c r="D189" s="69">
        <v>1486</v>
      </c>
    </row>
    <row r="190" spans="1:4" s="52" customFormat="1" ht="15.95" customHeight="1" x14ac:dyDescent="0.25">
      <c r="A190" s="109" t="s">
        <v>1200</v>
      </c>
      <c r="B190" s="69">
        <v>1124</v>
      </c>
      <c r="C190" s="69" t="s">
        <v>36</v>
      </c>
      <c r="D190" s="69">
        <v>1124</v>
      </c>
    </row>
    <row r="191" spans="1:4" s="52" customFormat="1" ht="15.95" customHeight="1" x14ac:dyDescent="0.25">
      <c r="A191" s="109" t="s">
        <v>1201</v>
      </c>
      <c r="B191" s="69">
        <v>935</v>
      </c>
      <c r="C191" s="69" t="s">
        <v>36</v>
      </c>
      <c r="D191" s="69">
        <v>935</v>
      </c>
    </row>
    <row r="192" spans="1:4" s="52" customFormat="1" ht="15.95" customHeight="1" x14ac:dyDescent="0.25">
      <c r="A192" s="109" t="s">
        <v>1202</v>
      </c>
      <c r="B192" s="69">
        <v>2564</v>
      </c>
      <c r="C192" s="69" t="s">
        <v>36</v>
      </c>
      <c r="D192" s="69">
        <v>2564</v>
      </c>
    </row>
    <row r="193" spans="1:4" s="52" customFormat="1" ht="15.95" customHeight="1" x14ac:dyDescent="0.25">
      <c r="A193" s="109" t="s">
        <v>1203</v>
      </c>
      <c r="B193" s="69">
        <v>2976</v>
      </c>
      <c r="C193" s="69" t="s">
        <v>36</v>
      </c>
      <c r="D193" s="69">
        <v>2976</v>
      </c>
    </row>
    <row r="194" spans="1:4" s="52" customFormat="1" ht="15.95" customHeight="1" x14ac:dyDescent="0.25">
      <c r="A194" s="109" t="s">
        <v>1204</v>
      </c>
      <c r="B194" s="69">
        <v>1040</v>
      </c>
      <c r="C194" s="69" t="s">
        <v>36</v>
      </c>
      <c r="D194" s="69">
        <v>1040</v>
      </c>
    </row>
    <row r="195" spans="1:4" s="74" customFormat="1" ht="15.95" customHeight="1" x14ac:dyDescent="0.25">
      <c r="A195" s="108" t="s">
        <v>145</v>
      </c>
      <c r="B195" s="67">
        <v>10390</v>
      </c>
      <c r="C195" s="67" t="s">
        <v>36</v>
      </c>
      <c r="D195" s="67">
        <v>10390</v>
      </c>
    </row>
    <row r="196" spans="1:4" s="52" customFormat="1" ht="15.95" customHeight="1" x14ac:dyDescent="0.25">
      <c r="A196" s="109" t="s">
        <v>673</v>
      </c>
      <c r="B196" s="69">
        <v>2077</v>
      </c>
      <c r="C196" s="69" t="s">
        <v>36</v>
      </c>
      <c r="D196" s="69">
        <v>2077</v>
      </c>
    </row>
    <row r="197" spans="1:4" s="52" customFormat="1" ht="15.95" customHeight="1" x14ac:dyDescent="0.25">
      <c r="A197" s="109" t="s">
        <v>1205</v>
      </c>
      <c r="B197" s="69">
        <v>1232</v>
      </c>
      <c r="C197" s="69" t="s">
        <v>36</v>
      </c>
      <c r="D197" s="69">
        <v>1232</v>
      </c>
    </row>
    <row r="198" spans="1:4" s="52" customFormat="1" ht="15.95" customHeight="1" x14ac:dyDescent="0.25">
      <c r="A198" s="109" t="s">
        <v>526</v>
      </c>
      <c r="B198" s="69">
        <v>1403</v>
      </c>
      <c r="C198" s="69" t="s">
        <v>36</v>
      </c>
      <c r="D198" s="69">
        <v>1403</v>
      </c>
    </row>
    <row r="199" spans="1:4" s="52" customFormat="1" ht="15.95" customHeight="1" x14ac:dyDescent="0.25">
      <c r="A199" s="109" t="s">
        <v>1206</v>
      </c>
      <c r="B199" s="69">
        <v>472</v>
      </c>
      <c r="C199" s="69" t="s">
        <v>36</v>
      </c>
      <c r="D199" s="69">
        <v>472</v>
      </c>
    </row>
    <row r="200" spans="1:4" s="52" customFormat="1" ht="15.95" customHeight="1" x14ac:dyDescent="0.25">
      <c r="A200" s="109" t="s">
        <v>1207</v>
      </c>
      <c r="B200" s="69">
        <v>658</v>
      </c>
      <c r="C200" s="69" t="s">
        <v>36</v>
      </c>
      <c r="D200" s="69">
        <v>658</v>
      </c>
    </row>
    <row r="201" spans="1:4" s="52" customFormat="1" ht="15.95" customHeight="1" x14ac:dyDescent="0.25">
      <c r="A201" s="109" t="s">
        <v>424</v>
      </c>
      <c r="B201" s="69">
        <v>212</v>
      </c>
      <c r="C201" s="69" t="s">
        <v>36</v>
      </c>
      <c r="D201" s="69">
        <v>212</v>
      </c>
    </row>
    <row r="202" spans="1:4" s="52" customFormat="1" ht="15.95" customHeight="1" x14ac:dyDescent="0.25">
      <c r="A202" s="109" t="s">
        <v>1208</v>
      </c>
      <c r="B202" s="69">
        <v>1652</v>
      </c>
      <c r="C202" s="69" t="s">
        <v>36</v>
      </c>
      <c r="D202" s="69">
        <v>1652</v>
      </c>
    </row>
    <row r="203" spans="1:4" s="52" customFormat="1" ht="15.95" customHeight="1" x14ac:dyDescent="0.25">
      <c r="A203" s="109" t="s">
        <v>695</v>
      </c>
      <c r="B203" s="69">
        <v>638</v>
      </c>
      <c r="C203" s="69" t="s">
        <v>36</v>
      </c>
      <c r="D203" s="69">
        <v>638</v>
      </c>
    </row>
    <row r="204" spans="1:4" s="52" customFormat="1" ht="15.95" customHeight="1" x14ac:dyDescent="0.25">
      <c r="A204" s="109" t="s">
        <v>1209</v>
      </c>
      <c r="B204" s="69">
        <v>1159</v>
      </c>
      <c r="C204" s="69" t="s">
        <v>36</v>
      </c>
      <c r="D204" s="69">
        <v>1159</v>
      </c>
    </row>
    <row r="205" spans="1:4" s="52" customFormat="1" ht="15.95" customHeight="1" x14ac:dyDescent="0.25">
      <c r="A205" s="109" t="s">
        <v>498</v>
      </c>
      <c r="B205" s="69">
        <v>887</v>
      </c>
      <c r="C205" s="69" t="s">
        <v>36</v>
      </c>
      <c r="D205" s="69">
        <v>887</v>
      </c>
    </row>
    <row r="206" spans="1:4" s="74" customFormat="1" ht="15.95" customHeight="1" x14ac:dyDescent="0.25">
      <c r="A206" s="108" t="s">
        <v>146</v>
      </c>
      <c r="B206" s="67">
        <v>14447</v>
      </c>
      <c r="C206" s="67" t="s">
        <v>36</v>
      </c>
      <c r="D206" s="67">
        <v>14447</v>
      </c>
    </row>
    <row r="207" spans="1:4" s="52" customFormat="1" ht="15.95" customHeight="1" x14ac:dyDescent="0.25">
      <c r="A207" s="109" t="s">
        <v>165</v>
      </c>
      <c r="B207" s="69">
        <v>2744</v>
      </c>
      <c r="C207" s="69" t="s">
        <v>36</v>
      </c>
      <c r="D207" s="69">
        <v>2744</v>
      </c>
    </row>
    <row r="208" spans="1:4" s="52" customFormat="1" ht="15.95" customHeight="1" x14ac:dyDescent="0.25">
      <c r="A208" s="109" t="s">
        <v>1210</v>
      </c>
      <c r="B208" s="69">
        <v>148</v>
      </c>
      <c r="C208" s="69" t="s">
        <v>36</v>
      </c>
      <c r="D208" s="69">
        <v>148</v>
      </c>
    </row>
    <row r="209" spans="1:4" s="52" customFormat="1" ht="15.95" customHeight="1" x14ac:dyDescent="0.25">
      <c r="A209" s="109" t="s">
        <v>1211</v>
      </c>
      <c r="B209" s="69">
        <v>1018</v>
      </c>
      <c r="C209" s="69" t="s">
        <v>36</v>
      </c>
      <c r="D209" s="69">
        <v>1018</v>
      </c>
    </row>
    <row r="210" spans="1:4" s="52" customFormat="1" ht="15.95" customHeight="1" x14ac:dyDescent="0.25">
      <c r="A210" s="109" t="s">
        <v>859</v>
      </c>
      <c r="B210" s="69">
        <v>598</v>
      </c>
      <c r="C210" s="69" t="s">
        <v>36</v>
      </c>
      <c r="D210" s="69">
        <v>598</v>
      </c>
    </row>
    <row r="211" spans="1:4" s="52" customFormat="1" ht="15.95" customHeight="1" x14ac:dyDescent="0.25">
      <c r="A211" s="109" t="s">
        <v>1212</v>
      </c>
      <c r="B211" s="69">
        <v>360</v>
      </c>
      <c r="C211" s="69" t="s">
        <v>36</v>
      </c>
      <c r="D211" s="69">
        <v>360</v>
      </c>
    </row>
    <row r="212" spans="1:4" s="52" customFormat="1" ht="15.95" customHeight="1" x14ac:dyDescent="0.25">
      <c r="A212" s="109" t="s">
        <v>1213</v>
      </c>
      <c r="B212" s="69">
        <v>2102</v>
      </c>
      <c r="C212" s="69" t="s">
        <v>36</v>
      </c>
      <c r="D212" s="69">
        <v>2102</v>
      </c>
    </row>
    <row r="213" spans="1:4" s="52" customFormat="1" ht="15.95" customHeight="1" x14ac:dyDescent="0.25">
      <c r="A213" s="109" t="s">
        <v>1214</v>
      </c>
      <c r="B213" s="69">
        <v>1122</v>
      </c>
      <c r="C213" s="69" t="s">
        <v>36</v>
      </c>
      <c r="D213" s="69">
        <v>1122</v>
      </c>
    </row>
    <row r="214" spans="1:4" s="52" customFormat="1" ht="15.95" customHeight="1" x14ac:dyDescent="0.25">
      <c r="A214" s="109" t="s">
        <v>1215</v>
      </c>
      <c r="B214" s="69">
        <v>1818</v>
      </c>
      <c r="C214" s="69" t="s">
        <v>36</v>
      </c>
      <c r="D214" s="69">
        <v>1818</v>
      </c>
    </row>
    <row r="215" spans="1:4" s="52" customFormat="1" ht="15.95" customHeight="1" x14ac:dyDescent="0.25">
      <c r="A215" s="109" t="s">
        <v>1216</v>
      </c>
      <c r="B215" s="69">
        <v>1233</v>
      </c>
      <c r="C215" s="69" t="s">
        <v>36</v>
      </c>
      <c r="D215" s="69">
        <v>1233</v>
      </c>
    </row>
    <row r="216" spans="1:4" s="52" customFormat="1" ht="15.95" customHeight="1" x14ac:dyDescent="0.25">
      <c r="A216" s="109" t="s">
        <v>1217</v>
      </c>
      <c r="B216" s="69">
        <v>1391</v>
      </c>
      <c r="C216" s="69" t="s">
        <v>36</v>
      </c>
      <c r="D216" s="69">
        <v>1391</v>
      </c>
    </row>
    <row r="217" spans="1:4" s="52" customFormat="1" ht="15.95" customHeight="1" x14ac:dyDescent="0.25">
      <c r="A217" s="109" t="s">
        <v>1218</v>
      </c>
      <c r="B217" s="69">
        <v>1303</v>
      </c>
      <c r="C217" s="69" t="s">
        <v>36</v>
      </c>
      <c r="D217" s="69">
        <v>1303</v>
      </c>
    </row>
    <row r="218" spans="1:4" s="52" customFormat="1" ht="15.95" customHeight="1" x14ac:dyDescent="0.25">
      <c r="A218" s="109" t="s">
        <v>1219</v>
      </c>
      <c r="B218" s="69">
        <v>322</v>
      </c>
      <c r="C218" s="69" t="s">
        <v>36</v>
      </c>
      <c r="D218" s="69">
        <v>322</v>
      </c>
    </row>
    <row r="219" spans="1:4" s="52" customFormat="1" ht="15.95" customHeight="1" x14ac:dyDescent="0.25">
      <c r="A219" s="109" t="s">
        <v>1220</v>
      </c>
      <c r="B219" s="69">
        <v>288</v>
      </c>
      <c r="C219" s="69" t="s">
        <v>36</v>
      </c>
      <c r="D219" s="69">
        <v>288</v>
      </c>
    </row>
    <row r="220" spans="1:4" s="52" customFormat="1" ht="15.95" customHeight="1" x14ac:dyDescent="0.25">
      <c r="A220" s="109"/>
      <c r="B220" s="69"/>
      <c r="C220" s="69"/>
      <c r="D220" s="69"/>
    </row>
    <row r="221" spans="1:4" s="74" customFormat="1" ht="33.75" customHeight="1" x14ac:dyDescent="0.25">
      <c r="A221" s="110" t="s">
        <v>1161</v>
      </c>
      <c r="B221" s="67">
        <v>15513</v>
      </c>
      <c r="C221" s="67" t="s">
        <v>36</v>
      </c>
      <c r="D221" s="67">
        <v>15513</v>
      </c>
    </row>
    <row r="222" spans="1:4" s="52" customFormat="1" ht="15.95" customHeight="1" x14ac:dyDescent="0.25">
      <c r="A222" s="109" t="s">
        <v>1221</v>
      </c>
      <c r="B222" s="69">
        <v>6372</v>
      </c>
      <c r="C222" s="69" t="s">
        <v>36</v>
      </c>
      <c r="D222" s="69">
        <v>6372</v>
      </c>
    </row>
    <row r="223" spans="1:4" s="52" customFormat="1" ht="15.95" customHeight="1" x14ac:dyDescent="0.25">
      <c r="A223" s="109" t="s">
        <v>1222</v>
      </c>
      <c r="B223" s="69">
        <v>1442</v>
      </c>
      <c r="C223" s="69" t="s">
        <v>36</v>
      </c>
      <c r="D223" s="69">
        <v>1442</v>
      </c>
    </row>
    <row r="224" spans="1:4" s="52" customFormat="1" ht="15.95" customHeight="1" x14ac:dyDescent="0.25">
      <c r="A224" s="109" t="s">
        <v>65</v>
      </c>
      <c r="B224" s="69">
        <v>2068</v>
      </c>
      <c r="C224" s="69" t="s">
        <v>36</v>
      </c>
      <c r="D224" s="69">
        <v>2068</v>
      </c>
    </row>
    <row r="225" spans="1:4" s="52" customFormat="1" ht="15.95" customHeight="1" x14ac:dyDescent="0.25">
      <c r="A225" s="109" t="s">
        <v>1223</v>
      </c>
      <c r="B225" s="69">
        <v>2821</v>
      </c>
      <c r="C225" s="69" t="s">
        <v>36</v>
      </c>
      <c r="D225" s="69">
        <v>2821</v>
      </c>
    </row>
    <row r="226" spans="1:4" s="52" customFormat="1" ht="15.95" customHeight="1" x14ac:dyDescent="0.25">
      <c r="A226" s="109" t="s">
        <v>1224</v>
      </c>
      <c r="B226" s="69">
        <v>2574</v>
      </c>
      <c r="C226" s="69" t="s">
        <v>36</v>
      </c>
      <c r="D226" s="69">
        <v>2574</v>
      </c>
    </row>
    <row r="227" spans="1:4" s="52" customFormat="1" ht="15.95" customHeight="1" x14ac:dyDescent="0.25">
      <c r="A227" s="109" t="s">
        <v>1225</v>
      </c>
      <c r="B227" s="69">
        <v>236</v>
      </c>
      <c r="C227" s="69" t="s">
        <v>36</v>
      </c>
      <c r="D227" s="69">
        <v>236</v>
      </c>
    </row>
    <row r="228" spans="1:4" s="74" customFormat="1" ht="15.95" customHeight="1" x14ac:dyDescent="0.25">
      <c r="A228" s="108" t="s">
        <v>147</v>
      </c>
      <c r="B228" s="67">
        <v>13080</v>
      </c>
      <c r="C228" s="67" t="s">
        <v>36</v>
      </c>
      <c r="D228" s="67">
        <v>13080</v>
      </c>
    </row>
    <row r="229" spans="1:4" s="52" customFormat="1" ht="15.95" customHeight="1" x14ac:dyDescent="0.25">
      <c r="A229" s="109" t="s">
        <v>1226</v>
      </c>
      <c r="B229" s="69">
        <v>3979</v>
      </c>
      <c r="C229" s="69" t="s">
        <v>36</v>
      </c>
      <c r="D229" s="69">
        <v>3979</v>
      </c>
    </row>
    <row r="230" spans="1:4" s="52" customFormat="1" ht="15.95" customHeight="1" x14ac:dyDescent="0.25">
      <c r="A230" s="109" t="s">
        <v>1227</v>
      </c>
      <c r="B230" s="69">
        <v>5018</v>
      </c>
      <c r="C230" s="69" t="s">
        <v>36</v>
      </c>
      <c r="D230" s="69">
        <v>5018</v>
      </c>
    </row>
    <row r="231" spans="1:4" s="52" customFormat="1" ht="15.95" customHeight="1" x14ac:dyDescent="0.25">
      <c r="A231" s="109" t="s">
        <v>1228</v>
      </c>
      <c r="B231" s="69">
        <v>845</v>
      </c>
      <c r="C231" s="69" t="s">
        <v>36</v>
      </c>
      <c r="D231" s="69">
        <v>845</v>
      </c>
    </row>
    <row r="232" spans="1:4" s="52" customFormat="1" ht="15.95" customHeight="1" x14ac:dyDescent="0.25">
      <c r="A232" s="109" t="s">
        <v>1229</v>
      </c>
      <c r="B232" s="69">
        <v>1539</v>
      </c>
      <c r="C232" s="69" t="s">
        <v>36</v>
      </c>
      <c r="D232" s="69">
        <v>1539</v>
      </c>
    </row>
    <row r="233" spans="1:4" s="52" customFormat="1" ht="15.95" customHeight="1" x14ac:dyDescent="0.25">
      <c r="A233" s="109" t="s">
        <v>1230</v>
      </c>
      <c r="B233" s="69">
        <v>266</v>
      </c>
      <c r="C233" s="69" t="s">
        <v>36</v>
      </c>
      <c r="D233" s="69">
        <v>266</v>
      </c>
    </row>
    <row r="234" spans="1:4" s="52" customFormat="1" ht="15.95" customHeight="1" x14ac:dyDescent="0.25">
      <c r="A234" s="109" t="s">
        <v>53</v>
      </c>
      <c r="B234" s="69">
        <v>60</v>
      </c>
      <c r="C234" s="69" t="s">
        <v>36</v>
      </c>
      <c r="D234" s="69">
        <v>60</v>
      </c>
    </row>
    <row r="235" spans="1:4" s="52" customFormat="1" ht="15.95" customHeight="1" x14ac:dyDescent="0.25">
      <c r="A235" s="109" t="s">
        <v>565</v>
      </c>
      <c r="B235" s="69">
        <v>1373</v>
      </c>
      <c r="C235" s="69" t="s">
        <v>36</v>
      </c>
      <c r="D235" s="69">
        <v>1373</v>
      </c>
    </row>
    <row r="236" spans="1:4" s="74" customFormat="1" ht="15.95" customHeight="1" x14ac:dyDescent="0.25">
      <c r="A236" s="108" t="s">
        <v>148</v>
      </c>
      <c r="B236" s="67">
        <v>35680</v>
      </c>
      <c r="C236" s="67" t="s">
        <v>36</v>
      </c>
      <c r="D236" s="67">
        <v>35680</v>
      </c>
    </row>
    <row r="237" spans="1:4" s="52" customFormat="1" ht="15.95" customHeight="1" x14ac:dyDescent="0.25">
      <c r="A237" s="109" t="s">
        <v>1231</v>
      </c>
      <c r="B237" s="69">
        <v>11075</v>
      </c>
      <c r="C237" s="69" t="s">
        <v>36</v>
      </c>
      <c r="D237" s="69">
        <v>11075</v>
      </c>
    </row>
    <row r="238" spans="1:4" s="52" customFormat="1" ht="15.95" customHeight="1" x14ac:dyDescent="0.25">
      <c r="A238" s="109" t="s">
        <v>1232</v>
      </c>
      <c r="B238" s="69">
        <v>3228</v>
      </c>
      <c r="C238" s="69" t="s">
        <v>36</v>
      </c>
      <c r="D238" s="69">
        <v>3228</v>
      </c>
    </row>
    <row r="239" spans="1:4" s="52" customFormat="1" ht="15.95" customHeight="1" x14ac:dyDescent="0.25">
      <c r="A239" s="109" t="s">
        <v>802</v>
      </c>
      <c r="B239" s="69">
        <v>3412</v>
      </c>
      <c r="C239" s="69" t="s">
        <v>36</v>
      </c>
      <c r="D239" s="69">
        <v>3412</v>
      </c>
    </row>
    <row r="240" spans="1:4" s="52" customFormat="1" ht="15.95" customHeight="1" x14ac:dyDescent="0.25">
      <c r="A240" s="109" t="s">
        <v>1175</v>
      </c>
      <c r="B240" s="69">
        <v>2849</v>
      </c>
      <c r="C240" s="69" t="s">
        <v>36</v>
      </c>
      <c r="D240" s="69">
        <v>2849</v>
      </c>
    </row>
    <row r="241" spans="1:4" s="52" customFormat="1" ht="15.95" customHeight="1" x14ac:dyDescent="0.25">
      <c r="A241" s="109" t="s">
        <v>1233</v>
      </c>
      <c r="B241" s="69">
        <v>1596</v>
      </c>
      <c r="C241" s="69" t="s">
        <v>36</v>
      </c>
      <c r="D241" s="69">
        <v>1596</v>
      </c>
    </row>
    <row r="242" spans="1:4" s="52" customFormat="1" ht="15.95" customHeight="1" x14ac:dyDescent="0.25">
      <c r="A242" s="109" t="s">
        <v>1234</v>
      </c>
      <c r="B242" s="69">
        <v>1998</v>
      </c>
      <c r="C242" s="69" t="s">
        <v>36</v>
      </c>
      <c r="D242" s="69">
        <v>1998</v>
      </c>
    </row>
    <row r="243" spans="1:4" s="52" customFormat="1" ht="15.95" customHeight="1" x14ac:dyDescent="0.25">
      <c r="A243" s="109" t="s">
        <v>1235</v>
      </c>
      <c r="B243" s="69">
        <v>1013</v>
      </c>
      <c r="C243" s="69" t="s">
        <v>36</v>
      </c>
      <c r="D243" s="69">
        <v>1013</v>
      </c>
    </row>
    <row r="244" spans="1:4" s="52" customFormat="1" ht="15.95" customHeight="1" x14ac:dyDescent="0.25">
      <c r="A244" s="109" t="s">
        <v>1236</v>
      </c>
      <c r="B244" s="69">
        <v>2223</v>
      </c>
      <c r="C244" s="69" t="s">
        <v>36</v>
      </c>
      <c r="D244" s="69">
        <v>2223</v>
      </c>
    </row>
    <row r="245" spans="1:4" s="52" customFormat="1" ht="15.95" customHeight="1" x14ac:dyDescent="0.25">
      <c r="A245" s="109" t="s">
        <v>1237</v>
      </c>
      <c r="B245" s="69">
        <v>959</v>
      </c>
      <c r="C245" s="69" t="s">
        <v>36</v>
      </c>
      <c r="D245" s="69">
        <v>959</v>
      </c>
    </row>
    <row r="246" spans="1:4" s="52" customFormat="1" ht="15.95" customHeight="1" x14ac:dyDescent="0.25">
      <c r="A246" s="109" t="s">
        <v>1238</v>
      </c>
      <c r="B246" s="69">
        <v>1957</v>
      </c>
      <c r="C246" s="69" t="s">
        <v>36</v>
      </c>
      <c r="D246" s="69">
        <v>1957</v>
      </c>
    </row>
    <row r="247" spans="1:4" s="52" customFormat="1" ht="15.95" customHeight="1" x14ac:dyDescent="0.25">
      <c r="A247" s="109" t="s">
        <v>1239</v>
      </c>
      <c r="B247" s="69">
        <v>1837</v>
      </c>
      <c r="C247" s="69" t="s">
        <v>36</v>
      </c>
      <c r="D247" s="69">
        <v>1837</v>
      </c>
    </row>
    <row r="248" spans="1:4" s="52" customFormat="1" ht="15.95" customHeight="1" x14ac:dyDescent="0.25">
      <c r="A248" s="109" t="s">
        <v>1240</v>
      </c>
      <c r="B248" s="69">
        <v>3533</v>
      </c>
      <c r="C248" s="69" t="s">
        <v>36</v>
      </c>
      <c r="D248" s="69">
        <v>3533</v>
      </c>
    </row>
    <row r="249" spans="1:4" s="74" customFormat="1" ht="36" customHeight="1" x14ac:dyDescent="0.25">
      <c r="A249" s="110" t="s">
        <v>1162</v>
      </c>
      <c r="B249" s="67">
        <v>20602</v>
      </c>
      <c r="C249" s="67" t="s">
        <v>36</v>
      </c>
      <c r="D249" s="67">
        <v>20602</v>
      </c>
    </row>
    <row r="250" spans="1:4" s="52" customFormat="1" ht="15.95" customHeight="1" x14ac:dyDescent="0.25">
      <c r="A250" s="109" t="s">
        <v>1247</v>
      </c>
      <c r="B250" s="69">
        <v>6473</v>
      </c>
      <c r="C250" s="69" t="s">
        <v>36</v>
      </c>
      <c r="D250" s="69">
        <v>6473</v>
      </c>
    </row>
    <row r="251" spans="1:4" s="52" customFormat="1" ht="15.95" customHeight="1" x14ac:dyDescent="0.25">
      <c r="A251" s="109" t="s">
        <v>1241</v>
      </c>
      <c r="B251" s="69">
        <v>240</v>
      </c>
      <c r="C251" s="69" t="s">
        <v>36</v>
      </c>
      <c r="D251" s="69">
        <v>240</v>
      </c>
    </row>
    <row r="252" spans="1:4" s="52" customFormat="1" ht="15.95" customHeight="1" x14ac:dyDescent="0.25">
      <c r="A252" s="109" t="s">
        <v>1242</v>
      </c>
      <c r="B252" s="69">
        <v>860</v>
      </c>
      <c r="C252" s="69" t="s">
        <v>36</v>
      </c>
      <c r="D252" s="69">
        <v>860</v>
      </c>
    </row>
    <row r="253" spans="1:4" s="52" customFormat="1" ht="15.95" customHeight="1" x14ac:dyDescent="0.25">
      <c r="A253" s="109" t="s">
        <v>836</v>
      </c>
      <c r="B253" s="69">
        <v>763</v>
      </c>
      <c r="C253" s="69" t="s">
        <v>36</v>
      </c>
      <c r="D253" s="69">
        <v>763</v>
      </c>
    </row>
    <row r="254" spans="1:4" s="52" customFormat="1" ht="15.95" customHeight="1" x14ac:dyDescent="0.25">
      <c r="A254" s="109" t="s">
        <v>1243</v>
      </c>
      <c r="B254" s="69">
        <v>1130</v>
      </c>
      <c r="C254" s="69" t="s">
        <v>36</v>
      </c>
      <c r="D254" s="69">
        <v>1130</v>
      </c>
    </row>
    <row r="255" spans="1:4" s="52" customFormat="1" ht="15.95" customHeight="1" x14ac:dyDescent="0.25">
      <c r="A255" s="109" t="s">
        <v>1244</v>
      </c>
      <c r="B255" s="69">
        <v>3175</v>
      </c>
      <c r="C255" s="69" t="s">
        <v>36</v>
      </c>
      <c r="D255" s="69">
        <v>3175</v>
      </c>
    </row>
    <row r="256" spans="1:4" s="52" customFormat="1" ht="15.95" customHeight="1" x14ac:dyDescent="0.25">
      <c r="A256" s="109" t="s">
        <v>1245</v>
      </c>
      <c r="B256" s="69">
        <v>842</v>
      </c>
      <c r="C256" s="69" t="s">
        <v>36</v>
      </c>
      <c r="D256" s="69">
        <v>842</v>
      </c>
    </row>
    <row r="257" spans="1:4" s="52" customFormat="1" ht="15.95" customHeight="1" x14ac:dyDescent="0.25">
      <c r="A257" s="109" t="s">
        <v>431</v>
      </c>
      <c r="B257" s="69">
        <v>303</v>
      </c>
      <c r="C257" s="69" t="s">
        <v>36</v>
      </c>
      <c r="D257" s="69">
        <v>303</v>
      </c>
    </row>
    <row r="258" spans="1:4" s="52" customFormat="1" ht="15.95" customHeight="1" x14ac:dyDescent="0.25">
      <c r="A258" s="109" t="s">
        <v>1246</v>
      </c>
      <c r="B258" s="69">
        <v>2285</v>
      </c>
      <c r="C258" s="69" t="s">
        <v>36</v>
      </c>
      <c r="D258" s="69">
        <v>2285</v>
      </c>
    </row>
    <row r="259" spans="1:4" s="52" customFormat="1" ht="15.95" customHeight="1" x14ac:dyDescent="0.25">
      <c r="A259" s="109" t="s">
        <v>1248</v>
      </c>
      <c r="B259" s="69">
        <v>987</v>
      </c>
      <c r="C259" s="69" t="s">
        <v>36</v>
      </c>
      <c r="D259" s="69">
        <v>987</v>
      </c>
    </row>
    <row r="260" spans="1:4" s="52" customFormat="1" ht="15.95" customHeight="1" x14ac:dyDescent="0.25">
      <c r="A260" s="109" t="s">
        <v>629</v>
      </c>
      <c r="B260" s="69">
        <v>1208</v>
      </c>
      <c r="C260" s="69" t="s">
        <v>36</v>
      </c>
      <c r="D260" s="69">
        <v>1208</v>
      </c>
    </row>
    <row r="261" spans="1:4" s="52" customFormat="1" ht="15.95" customHeight="1" x14ac:dyDescent="0.25">
      <c r="A261" s="109" t="s">
        <v>1249</v>
      </c>
      <c r="B261" s="69">
        <v>1481</v>
      </c>
      <c r="C261" s="69" t="s">
        <v>36</v>
      </c>
      <c r="D261" s="69">
        <v>1481</v>
      </c>
    </row>
    <row r="262" spans="1:4" s="52" customFormat="1" ht="15.95" customHeight="1" x14ac:dyDescent="0.25">
      <c r="A262" s="109" t="s">
        <v>1250</v>
      </c>
      <c r="B262" s="69">
        <v>855</v>
      </c>
      <c r="C262" s="69" t="s">
        <v>36</v>
      </c>
      <c r="D262" s="69">
        <v>855</v>
      </c>
    </row>
    <row r="263" spans="1:4" s="74" customFormat="1" ht="15.95" customHeight="1" x14ac:dyDescent="0.25">
      <c r="A263" s="108" t="s">
        <v>150</v>
      </c>
      <c r="B263" s="67">
        <v>9552</v>
      </c>
      <c r="C263" s="67" t="s">
        <v>36</v>
      </c>
      <c r="D263" s="67">
        <v>9552</v>
      </c>
    </row>
    <row r="264" spans="1:4" s="52" customFormat="1" ht="15.95" customHeight="1" x14ac:dyDescent="0.25">
      <c r="A264" s="109" t="s">
        <v>1251</v>
      </c>
      <c r="B264" s="69">
        <v>5674</v>
      </c>
      <c r="C264" s="69" t="s">
        <v>36</v>
      </c>
      <c r="D264" s="69">
        <v>5674</v>
      </c>
    </row>
    <row r="265" spans="1:4" s="52" customFormat="1" ht="15.95" customHeight="1" x14ac:dyDescent="0.25">
      <c r="A265" s="109" t="s">
        <v>1252</v>
      </c>
      <c r="B265" s="69">
        <v>162</v>
      </c>
      <c r="C265" s="69" t="s">
        <v>36</v>
      </c>
      <c r="D265" s="69">
        <v>162</v>
      </c>
    </row>
    <row r="266" spans="1:4" s="52" customFormat="1" ht="15.95" customHeight="1" x14ac:dyDescent="0.25">
      <c r="A266" s="109" t="s">
        <v>1253</v>
      </c>
      <c r="B266" s="69">
        <v>2410</v>
      </c>
      <c r="C266" s="69" t="s">
        <v>36</v>
      </c>
      <c r="D266" s="69">
        <v>2410</v>
      </c>
    </row>
    <row r="267" spans="1:4" s="52" customFormat="1" ht="15.95" customHeight="1" x14ac:dyDescent="0.25">
      <c r="A267" s="109" t="s">
        <v>1254</v>
      </c>
      <c r="B267" s="69">
        <v>1213</v>
      </c>
      <c r="C267" s="69" t="s">
        <v>36</v>
      </c>
      <c r="D267" s="69">
        <v>1213</v>
      </c>
    </row>
    <row r="268" spans="1:4" s="52" customFormat="1" ht="15.95" customHeight="1" x14ac:dyDescent="0.25">
      <c r="A268" s="109" t="s">
        <v>1255</v>
      </c>
      <c r="B268" s="69">
        <v>93</v>
      </c>
      <c r="C268" s="69" t="s">
        <v>36</v>
      </c>
      <c r="D268" s="69">
        <v>93</v>
      </c>
    </row>
    <row r="269" spans="1:4" s="74" customFormat="1" ht="15.95" customHeight="1" x14ac:dyDescent="0.25">
      <c r="A269" s="108" t="s">
        <v>151</v>
      </c>
      <c r="B269" s="67">
        <v>1393</v>
      </c>
      <c r="C269" s="67" t="s">
        <v>36</v>
      </c>
      <c r="D269" s="67">
        <v>1393</v>
      </c>
    </row>
    <row r="270" spans="1:4" s="52" customFormat="1" ht="15.95" customHeight="1" x14ac:dyDescent="0.25">
      <c r="A270" s="109" t="s">
        <v>1256</v>
      </c>
      <c r="B270" s="69">
        <v>1393</v>
      </c>
      <c r="C270" s="69" t="s">
        <v>36</v>
      </c>
      <c r="D270" s="69">
        <v>1393</v>
      </c>
    </row>
    <row r="271" spans="1:4" s="74" customFormat="1" ht="15.95" customHeight="1" x14ac:dyDescent="0.25">
      <c r="A271" s="108" t="s">
        <v>152</v>
      </c>
      <c r="B271" s="67">
        <v>2132</v>
      </c>
      <c r="C271" s="67" t="s">
        <v>36</v>
      </c>
      <c r="D271" s="67">
        <v>2132</v>
      </c>
    </row>
    <row r="272" spans="1:4" s="52" customFormat="1" ht="15.95" customHeight="1" x14ac:dyDescent="0.25">
      <c r="A272" s="109" t="s">
        <v>1237</v>
      </c>
      <c r="B272" s="69">
        <v>2132</v>
      </c>
      <c r="C272" s="69" t="s">
        <v>36</v>
      </c>
      <c r="D272" s="69">
        <v>2132</v>
      </c>
    </row>
    <row r="273" spans="1:4" s="52" customFormat="1" ht="15.95" customHeight="1" x14ac:dyDescent="0.25">
      <c r="A273" s="109"/>
      <c r="B273" s="69"/>
      <c r="C273" s="69"/>
      <c r="D273" s="69"/>
    </row>
    <row r="274" spans="1:4" s="52" customFormat="1" ht="15.95" customHeight="1" x14ac:dyDescent="0.2">
      <c r="A274" s="70" t="s">
        <v>22</v>
      </c>
      <c r="B274" s="67">
        <v>1292420</v>
      </c>
      <c r="C274" s="67">
        <v>328047</v>
      </c>
      <c r="D274" s="67">
        <v>964373</v>
      </c>
    </row>
    <row r="275" spans="1:4" s="52" customFormat="1" ht="15.95" customHeight="1" x14ac:dyDescent="0.2">
      <c r="A275" s="70" t="s">
        <v>2106</v>
      </c>
      <c r="B275" s="67">
        <v>127122</v>
      </c>
      <c r="C275" s="67">
        <v>117533</v>
      </c>
      <c r="D275" s="67">
        <v>9589</v>
      </c>
    </row>
    <row r="276" spans="1:4" s="52" customFormat="1" ht="15.95" customHeight="1" x14ac:dyDescent="0.25">
      <c r="A276" s="72" t="s">
        <v>1257</v>
      </c>
      <c r="B276" s="69">
        <v>3553</v>
      </c>
      <c r="C276" s="69" t="s">
        <v>36</v>
      </c>
      <c r="D276" s="69">
        <v>3553</v>
      </c>
    </row>
    <row r="277" spans="1:4" s="52" customFormat="1" ht="15.95" customHeight="1" x14ac:dyDescent="0.25">
      <c r="A277" s="72" t="s">
        <v>1258</v>
      </c>
      <c r="B277" s="69" t="s">
        <v>36</v>
      </c>
      <c r="C277" s="69" t="s">
        <v>36</v>
      </c>
      <c r="D277" s="69" t="s">
        <v>36</v>
      </c>
    </row>
    <row r="278" spans="1:4" s="52" customFormat="1" ht="15.95" customHeight="1" x14ac:dyDescent="0.25">
      <c r="A278" s="72" t="s">
        <v>1259</v>
      </c>
      <c r="B278" s="69">
        <v>1204</v>
      </c>
      <c r="C278" s="69" t="s">
        <v>36</v>
      </c>
      <c r="D278" s="69">
        <v>1204</v>
      </c>
    </row>
    <row r="279" spans="1:4" s="52" customFormat="1" ht="15.95" customHeight="1" x14ac:dyDescent="0.25">
      <c r="A279" s="72" t="s">
        <v>1260</v>
      </c>
      <c r="B279" s="69">
        <v>534</v>
      </c>
      <c r="C279" s="69" t="s">
        <v>36</v>
      </c>
      <c r="D279" s="69">
        <v>534</v>
      </c>
    </row>
    <row r="280" spans="1:4" s="52" customFormat="1" ht="15.95" customHeight="1" x14ac:dyDescent="0.25">
      <c r="A280" s="72" t="s">
        <v>1261</v>
      </c>
      <c r="B280" s="69">
        <v>1810</v>
      </c>
      <c r="C280" s="69" t="s">
        <v>36</v>
      </c>
      <c r="D280" s="69">
        <v>1810</v>
      </c>
    </row>
    <row r="281" spans="1:4" s="52" customFormat="1" ht="15.95" customHeight="1" x14ac:dyDescent="0.25">
      <c r="A281" s="72" t="s">
        <v>636</v>
      </c>
      <c r="B281" s="69">
        <v>1260</v>
      </c>
      <c r="C281" s="69" t="s">
        <v>36</v>
      </c>
      <c r="D281" s="69">
        <v>1260</v>
      </c>
    </row>
    <row r="282" spans="1:4" s="52" customFormat="1" ht="15.95" customHeight="1" x14ac:dyDescent="0.25">
      <c r="A282" s="72" t="s">
        <v>1262</v>
      </c>
      <c r="B282" s="69">
        <v>1228</v>
      </c>
      <c r="C282" s="69" t="s">
        <v>36</v>
      </c>
      <c r="D282" s="69">
        <v>1228</v>
      </c>
    </row>
    <row r="283" spans="1:4" s="52" customFormat="1" ht="15.95" customHeight="1" x14ac:dyDescent="0.25">
      <c r="A283" s="70" t="s">
        <v>2107</v>
      </c>
      <c r="B283" s="67">
        <v>27257</v>
      </c>
      <c r="C283" s="67">
        <v>25286</v>
      </c>
      <c r="D283" s="69">
        <v>1971</v>
      </c>
    </row>
    <row r="284" spans="1:4" s="52" customFormat="1" ht="15.95" customHeight="1" x14ac:dyDescent="0.25">
      <c r="A284" s="72" t="s">
        <v>1263</v>
      </c>
      <c r="B284" s="69">
        <v>2238</v>
      </c>
      <c r="C284" s="69">
        <v>2238</v>
      </c>
      <c r="D284" s="69" t="s">
        <v>36</v>
      </c>
    </row>
    <row r="285" spans="1:4" s="52" customFormat="1" ht="15.95" customHeight="1" x14ac:dyDescent="0.25">
      <c r="A285" s="72" t="s">
        <v>1264</v>
      </c>
      <c r="B285" s="69">
        <v>1971</v>
      </c>
      <c r="C285" s="69" t="s">
        <v>36</v>
      </c>
      <c r="D285" s="69">
        <v>1971</v>
      </c>
    </row>
    <row r="286" spans="1:4" s="52" customFormat="1" ht="15.95" customHeight="1" x14ac:dyDescent="0.2">
      <c r="A286" s="70" t="s">
        <v>2108</v>
      </c>
      <c r="B286" s="67">
        <v>26067</v>
      </c>
      <c r="C286" s="67">
        <f>22823+3244</f>
        <v>26067</v>
      </c>
      <c r="D286" s="67" t="s">
        <v>36</v>
      </c>
    </row>
    <row r="287" spans="1:4" s="52" customFormat="1" ht="15.95" customHeight="1" x14ac:dyDescent="0.25">
      <c r="A287" s="72" t="s">
        <v>1265</v>
      </c>
      <c r="B287" s="69">
        <v>2752</v>
      </c>
      <c r="C287" s="69">
        <v>2752</v>
      </c>
      <c r="D287" s="67" t="s">
        <v>36</v>
      </c>
    </row>
    <row r="288" spans="1:4" s="52" customFormat="1" ht="15.95" customHeight="1" x14ac:dyDescent="0.25">
      <c r="A288" s="72" t="s">
        <v>153</v>
      </c>
      <c r="B288" s="69">
        <v>564</v>
      </c>
      <c r="C288" s="69">
        <v>564</v>
      </c>
      <c r="D288" s="69" t="s">
        <v>36</v>
      </c>
    </row>
    <row r="289" spans="1:4" s="52" customFormat="1" ht="15.95" customHeight="1" x14ac:dyDescent="0.25">
      <c r="A289" s="72" t="s">
        <v>154</v>
      </c>
      <c r="B289" s="69">
        <v>1608</v>
      </c>
      <c r="C289" s="69">
        <v>1608</v>
      </c>
      <c r="D289" s="69" t="s">
        <v>36</v>
      </c>
    </row>
    <row r="290" spans="1:4" s="52" customFormat="1" ht="15.95" customHeight="1" x14ac:dyDescent="0.25">
      <c r="A290" s="72" t="s">
        <v>155</v>
      </c>
      <c r="B290" s="69">
        <v>1072</v>
      </c>
      <c r="C290" s="69">
        <v>1072</v>
      </c>
      <c r="D290" s="69" t="s">
        <v>36</v>
      </c>
    </row>
    <row r="291" spans="1:4" s="52" customFormat="1" ht="15.95" customHeight="1" x14ac:dyDescent="0.2">
      <c r="A291" s="70" t="s">
        <v>2109</v>
      </c>
      <c r="B291" s="67">
        <v>36889</v>
      </c>
      <c r="C291" s="67">
        <v>32809</v>
      </c>
      <c r="D291" s="67">
        <v>4080</v>
      </c>
    </row>
    <row r="292" spans="1:4" s="52" customFormat="1" ht="15.95" customHeight="1" x14ac:dyDescent="0.25">
      <c r="A292" s="72" t="s">
        <v>1266</v>
      </c>
      <c r="B292" s="69">
        <v>2418</v>
      </c>
      <c r="C292" s="69">
        <v>2418</v>
      </c>
      <c r="D292" s="69" t="s">
        <v>36</v>
      </c>
    </row>
    <row r="293" spans="1:4" s="52" customFormat="1" ht="15.95" customHeight="1" x14ac:dyDescent="0.25">
      <c r="A293" s="72" t="s">
        <v>1267</v>
      </c>
      <c r="B293" s="69">
        <v>11523</v>
      </c>
      <c r="C293" s="69">
        <v>11523</v>
      </c>
      <c r="D293" s="69" t="s">
        <v>36</v>
      </c>
    </row>
    <row r="294" spans="1:4" s="52" customFormat="1" ht="15.95" customHeight="1" x14ac:dyDescent="0.25">
      <c r="A294" s="72" t="s">
        <v>1268</v>
      </c>
      <c r="B294" s="69">
        <v>1571</v>
      </c>
      <c r="C294" s="69" t="s">
        <v>36</v>
      </c>
      <c r="D294" s="69">
        <v>1571</v>
      </c>
    </row>
    <row r="295" spans="1:4" s="52" customFormat="1" ht="15.95" customHeight="1" x14ac:dyDescent="0.25">
      <c r="A295" s="72" t="s">
        <v>1269</v>
      </c>
      <c r="B295" s="69">
        <v>468</v>
      </c>
      <c r="C295" s="69" t="s">
        <v>36</v>
      </c>
      <c r="D295" s="69">
        <v>468</v>
      </c>
    </row>
    <row r="296" spans="1:4" s="52" customFormat="1" ht="15.95" customHeight="1" x14ac:dyDescent="0.25">
      <c r="A296" s="72" t="s">
        <v>1270</v>
      </c>
      <c r="B296" s="69">
        <v>517</v>
      </c>
      <c r="C296" s="69" t="s">
        <v>36</v>
      </c>
      <c r="D296" s="69">
        <v>517</v>
      </c>
    </row>
    <row r="297" spans="1:4" s="52" customFormat="1" ht="15.95" customHeight="1" x14ac:dyDescent="0.25">
      <c r="A297" s="72" t="s">
        <v>1271</v>
      </c>
      <c r="B297" s="69">
        <v>556</v>
      </c>
      <c r="C297" s="69" t="s">
        <v>36</v>
      </c>
      <c r="D297" s="69">
        <v>556</v>
      </c>
    </row>
    <row r="298" spans="1:4" s="52" customFormat="1" ht="15.95" customHeight="1" x14ac:dyDescent="0.25">
      <c r="A298" s="72" t="s">
        <v>1272</v>
      </c>
      <c r="B298" s="69">
        <v>968</v>
      </c>
      <c r="C298" s="69" t="s">
        <v>36</v>
      </c>
      <c r="D298" s="69">
        <v>968</v>
      </c>
    </row>
    <row r="299" spans="1:4" s="52" customFormat="1" ht="15.95" customHeight="1" x14ac:dyDescent="0.2">
      <c r="A299" s="70" t="s">
        <v>156</v>
      </c>
      <c r="B299" s="67">
        <v>138544</v>
      </c>
      <c r="C299" s="67">
        <v>16769</v>
      </c>
      <c r="D299" s="67">
        <v>121775</v>
      </c>
    </row>
    <row r="300" spans="1:4" s="52" customFormat="1" ht="15.95" customHeight="1" x14ac:dyDescent="0.2">
      <c r="A300" s="111" t="s">
        <v>1273</v>
      </c>
      <c r="B300" s="67">
        <v>26556</v>
      </c>
      <c r="C300" s="67">
        <v>16769</v>
      </c>
      <c r="D300" s="67">
        <v>9787</v>
      </c>
    </row>
    <row r="301" spans="1:4" s="52" customFormat="1" ht="15.95" customHeight="1" x14ac:dyDescent="0.25">
      <c r="A301" s="109" t="s">
        <v>431</v>
      </c>
      <c r="B301" s="69">
        <v>1620</v>
      </c>
      <c r="C301" s="69" t="s">
        <v>36</v>
      </c>
      <c r="D301" s="69">
        <v>1620</v>
      </c>
    </row>
    <row r="302" spans="1:4" s="52" customFormat="1" ht="15.95" customHeight="1" x14ac:dyDescent="0.25">
      <c r="A302" s="109" t="s">
        <v>1274</v>
      </c>
      <c r="B302" s="69">
        <v>2595</v>
      </c>
      <c r="C302" s="69" t="s">
        <v>36</v>
      </c>
      <c r="D302" s="69">
        <v>2595</v>
      </c>
    </row>
    <row r="303" spans="1:4" s="52" customFormat="1" ht="15.95" customHeight="1" x14ac:dyDescent="0.25">
      <c r="A303" s="109" t="s">
        <v>1275</v>
      </c>
      <c r="B303" s="69">
        <v>3002</v>
      </c>
      <c r="C303" s="69" t="s">
        <v>36</v>
      </c>
      <c r="D303" s="69">
        <v>3002</v>
      </c>
    </row>
    <row r="304" spans="1:4" s="52" customFormat="1" ht="15.95" customHeight="1" x14ac:dyDescent="0.25">
      <c r="A304" s="109" t="s">
        <v>1276</v>
      </c>
      <c r="B304" s="69">
        <v>2052</v>
      </c>
      <c r="C304" s="69" t="s">
        <v>36</v>
      </c>
      <c r="D304" s="69">
        <v>2052</v>
      </c>
    </row>
    <row r="305" spans="1:4" s="52" customFormat="1" ht="15.95" customHeight="1" x14ac:dyDescent="0.25">
      <c r="A305" s="109" t="s">
        <v>1277</v>
      </c>
      <c r="B305" s="69">
        <v>375</v>
      </c>
      <c r="C305" s="69" t="s">
        <v>36</v>
      </c>
      <c r="D305" s="69">
        <v>375</v>
      </c>
    </row>
    <row r="306" spans="1:4" s="52" customFormat="1" ht="15.95" customHeight="1" x14ac:dyDescent="0.25">
      <c r="A306" s="109" t="s">
        <v>1278</v>
      </c>
      <c r="B306" s="69">
        <v>143</v>
      </c>
      <c r="C306" s="69" t="s">
        <v>36</v>
      </c>
      <c r="D306" s="69">
        <v>143</v>
      </c>
    </row>
    <row r="307" spans="1:4" s="74" customFormat="1" ht="15.95" customHeight="1" x14ac:dyDescent="0.25">
      <c r="A307" s="108" t="s">
        <v>157</v>
      </c>
      <c r="B307" s="67">
        <v>8465</v>
      </c>
      <c r="C307" s="67" t="s">
        <v>36</v>
      </c>
      <c r="D307" s="67">
        <v>8465</v>
      </c>
    </row>
    <row r="308" spans="1:4" s="52" customFormat="1" ht="15.95" customHeight="1" x14ac:dyDescent="0.25">
      <c r="A308" s="109" t="s">
        <v>1279</v>
      </c>
      <c r="B308" s="69">
        <v>2539</v>
      </c>
      <c r="C308" s="69" t="s">
        <v>36</v>
      </c>
      <c r="D308" s="69">
        <v>2539</v>
      </c>
    </row>
    <row r="309" spans="1:4" s="52" customFormat="1" ht="15.95" customHeight="1" x14ac:dyDescent="0.25">
      <c r="A309" s="109" t="s">
        <v>1280</v>
      </c>
      <c r="B309" s="69">
        <v>723</v>
      </c>
      <c r="C309" s="69" t="s">
        <v>36</v>
      </c>
      <c r="D309" s="69">
        <v>723</v>
      </c>
    </row>
    <row r="310" spans="1:4" s="52" customFormat="1" ht="15.95" customHeight="1" x14ac:dyDescent="0.25">
      <c r="A310" s="109" t="s">
        <v>1281</v>
      </c>
      <c r="B310" s="69">
        <v>258</v>
      </c>
      <c r="C310" s="69" t="s">
        <v>36</v>
      </c>
      <c r="D310" s="69">
        <v>258</v>
      </c>
    </row>
    <row r="311" spans="1:4" s="52" customFormat="1" ht="15.95" customHeight="1" x14ac:dyDescent="0.25">
      <c r="A311" s="109" t="s">
        <v>1282</v>
      </c>
      <c r="B311" s="69">
        <v>837</v>
      </c>
      <c r="C311" s="69" t="s">
        <v>36</v>
      </c>
      <c r="D311" s="69">
        <v>837</v>
      </c>
    </row>
    <row r="312" spans="1:4" s="52" customFormat="1" ht="15.95" customHeight="1" x14ac:dyDescent="0.25">
      <c r="A312" s="109" t="s">
        <v>1283</v>
      </c>
      <c r="B312" s="69">
        <v>1942</v>
      </c>
      <c r="C312" s="69" t="s">
        <v>36</v>
      </c>
      <c r="D312" s="69">
        <v>1942</v>
      </c>
    </row>
    <row r="313" spans="1:4" s="52" customFormat="1" ht="15.95" customHeight="1" x14ac:dyDescent="0.25">
      <c r="A313" s="109" t="s">
        <v>1284</v>
      </c>
      <c r="B313" s="69">
        <v>1292</v>
      </c>
      <c r="C313" s="69" t="s">
        <v>36</v>
      </c>
      <c r="D313" s="69">
        <v>1292</v>
      </c>
    </row>
    <row r="314" spans="1:4" s="52" customFormat="1" ht="15.95" customHeight="1" x14ac:dyDescent="0.25">
      <c r="A314" s="109" t="s">
        <v>1285</v>
      </c>
      <c r="B314" s="69">
        <v>397</v>
      </c>
      <c r="C314" s="69" t="s">
        <v>36</v>
      </c>
      <c r="D314" s="69">
        <v>397</v>
      </c>
    </row>
    <row r="315" spans="1:4" s="52" customFormat="1" ht="15.95" customHeight="1" x14ac:dyDescent="0.25">
      <c r="A315" s="109" t="s">
        <v>1286</v>
      </c>
      <c r="B315" s="69">
        <v>174</v>
      </c>
      <c r="C315" s="69" t="s">
        <v>36</v>
      </c>
      <c r="D315" s="69">
        <v>174</v>
      </c>
    </row>
    <row r="316" spans="1:4" s="52" customFormat="1" ht="15.95" customHeight="1" x14ac:dyDescent="0.25">
      <c r="A316" s="109" t="s">
        <v>1287</v>
      </c>
      <c r="B316" s="69">
        <v>303</v>
      </c>
      <c r="C316" s="69" t="s">
        <v>36</v>
      </c>
      <c r="D316" s="69">
        <v>303</v>
      </c>
    </row>
    <row r="317" spans="1:4" s="74" customFormat="1" ht="15.95" customHeight="1" x14ac:dyDescent="0.25">
      <c r="A317" s="108" t="s">
        <v>158</v>
      </c>
      <c r="B317" s="67">
        <v>10870</v>
      </c>
      <c r="C317" s="67" t="s">
        <v>36</v>
      </c>
      <c r="D317" s="67">
        <v>10870</v>
      </c>
    </row>
    <row r="318" spans="1:4" s="52" customFormat="1" ht="15.95" customHeight="1" x14ac:dyDescent="0.25">
      <c r="A318" s="109" t="s">
        <v>1288</v>
      </c>
      <c r="B318" s="69">
        <v>2261</v>
      </c>
      <c r="C318" s="69" t="s">
        <v>36</v>
      </c>
      <c r="D318" s="69">
        <v>2261</v>
      </c>
    </row>
    <row r="319" spans="1:4" s="52" customFormat="1" ht="15.95" customHeight="1" x14ac:dyDescent="0.25">
      <c r="A319" s="109" t="s">
        <v>1289</v>
      </c>
      <c r="B319" s="69">
        <v>1058</v>
      </c>
      <c r="C319" s="69" t="s">
        <v>36</v>
      </c>
      <c r="D319" s="69">
        <v>1058</v>
      </c>
    </row>
    <row r="320" spans="1:4" s="52" customFormat="1" ht="15.95" customHeight="1" x14ac:dyDescent="0.25">
      <c r="A320" s="109" t="s">
        <v>1290</v>
      </c>
      <c r="B320" s="69">
        <v>1098</v>
      </c>
      <c r="C320" s="69" t="s">
        <v>36</v>
      </c>
      <c r="D320" s="69">
        <v>1098</v>
      </c>
    </row>
    <row r="321" spans="1:4" s="52" customFormat="1" ht="15.95" customHeight="1" x14ac:dyDescent="0.25">
      <c r="A321" s="109" t="s">
        <v>1291</v>
      </c>
      <c r="B321" s="69">
        <v>272</v>
      </c>
      <c r="C321" s="69" t="s">
        <v>36</v>
      </c>
      <c r="D321" s="69">
        <v>272</v>
      </c>
    </row>
    <row r="322" spans="1:4" s="52" customFormat="1" ht="15.95" customHeight="1" x14ac:dyDescent="0.25">
      <c r="A322" s="109" t="s">
        <v>1292</v>
      </c>
      <c r="B322" s="69">
        <v>1214</v>
      </c>
      <c r="C322" s="69" t="s">
        <v>36</v>
      </c>
      <c r="D322" s="69">
        <v>1214</v>
      </c>
    </row>
    <row r="323" spans="1:4" s="52" customFormat="1" ht="15.95" customHeight="1" x14ac:dyDescent="0.25">
      <c r="A323" s="109" t="s">
        <v>125</v>
      </c>
      <c r="B323" s="69">
        <v>1863</v>
      </c>
      <c r="C323" s="69" t="s">
        <v>36</v>
      </c>
      <c r="D323" s="69">
        <v>1863</v>
      </c>
    </row>
    <row r="324" spans="1:4" s="52" customFormat="1" ht="15.95" customHeight="1" x14ac:dyDescent="0.25">
      <c r="A324" s="109" t="s">
        <v>1293</v>
      </c>
      <c r="B324" s="69">
        <v>1759</v>
      </c>
      <c r="C324" s="69" t="s">
        <v>36</v>
      </c>
      <c r="D324" s="69">
        <v>1759</v>
      </c>
    </row>
    <row r="325" spans="1:4" s="52" customFormat="1" ht="15.95" customHeight="1" x14ac:dyDescent="0.25">
      <c r="A325" s="109" t="s">
        <v>1294</v>
      </c>
      <c r="B325" s="69">
        <v>565</v>
      </c>
      <c r="C325" s="69" t="s">
        <v>36</v>
      </c>
      <c r="D325" s="69">
        <v>565</v>
      </c>
    </row>
    <row r="326" spans="1:4" s="52" customFormat="1" ht="15.95" customHeight="1" x14ac:dyDescent="0.25">
      <c r="A326" s="109" t="s">
        <v>1295</v>
      </c>
      <c r="B326" s="69">
        <v>780</v>
      </c>
      <c r="C326" s="69" t="s">
        <v>36</v>
      </c>
      <c r="D326" s="69">
        <v>780</v>
      </c>
    </row>
    <row r="327" spans="1:4" s="74" customFormat="1" ht="15.95" customHeight="1" x14ac:dyDescent="0.25">
      <c r="A327" s="108" t="s">
        <v>159</v>
      </c>
      <c r="B327" s="67">
        <v>7375</v>
      </c>
      <c r="C327" s="67" t="s">
        <v>36</v>
      </c>
      <c r="D327" s="67">
        <v>7375</v>
      </c>
    </row>
    <row r="328" spans="1:4" s="52" customFormat="1" ht="15.95" customHeight="1" x14ac:dyDescent="0.25">
      <c r="A328" s="109" t="s">
        <v>805</v>
      </c>
      <c r="B328" s="69">
        <v>2555</v>
      </c>
      <c r="C328" s="69" t="s">
        <v>36</v>
      </c>
      <c r="D328" s="69">
        <v>2555</v>
      </c>
    </row>
    <row r="329" spans="1:4" s="52" customFormat="1" ht="15.95" customHeight="1" x14ac:dyDescent="0.25">
      <c r="A329" s="109" t="s">
        <v>1296</v>
      </c>
      <c r="B329" s="69">
        <v>1961</v>
      </c>
      <c r="C329" s="69" t="s">
        <v>36</v>
      </c>
      <c r="D329" s="69">
        <v>1961</v>
      </c>
    </row>
    <row r="330" spans="1:4" s="52" customFormat="1" ht="15.95" customHeight="1" x14ac:dyDescent="0.25">
      <c r="A330" s="109" t="s">
        <v>648</v>
      </c>
      <c r="B330" s="69">
        <v>1930</v>
      </c>
      <c r="C330" s="69" t="s">
        <v>36</v>
      </c>
      <c r="D330" s="69">
        <v>1930</v>
      </c>
    </row>
    <row r="331" spans="1:4" s="52" customFormat="1" ht="15.95" customHeight="1" x14ac:dyDescent="0.25">
      <c r="A331" s="109" t="s">
        <v>1297</v>
      </c>
      <c r="B331" s="69">
        <v>929</v>
      </c>
      <c r="C331" s="69" t="s">
        <v>36</v>
      </c>
      <c r="D331" s="69">
        <v>929</v>
      </c>
    </row>
    <row r="332" spans="1:4" s="74" customFormat="1" ht="15.95" customHeight="1" x14ac:dyDescent="0.25">
      <c r="A332" s="108" t="s">
        <v>109</v>
      </c>
      <c r="B332" s="67">
        <v>7138</v>
      </c>
      <c r="C332" s="67" t="s">
        <v>36</v>
      </c>
      <c r="D332" s="67">
        <v>7138</v>
      </c>
    </row>
    <row r="333" spans="1:4" s="52" customFormat="1" ht="15.95" customHeight="1" x14ac:dyDescent="0.25">
      <c r="A333" s="109" t="s">
        <v>110</v>
      </c>
      <c r="B333" s="69">
        <v>1369</v>
      </c>
      <c r="C333" s="69" t="s">
        <v>36</v>
      </c>
      <c r="D333" s="69">
        <v>1369</v>
      </c>
    </row>
    <row r="334" spans="1:4" s="52" customFormat="1" ht="15.95" customHeight="1" x14ac:dyDescent="0.25">
      <c r="A334" s="109" t="s">
        <v>87</v>
      </c>
      <c r="B334" s="69">
        <v>2033</v>
      </c>
      <c r="C334" s="69" t="s">
        <v>36</v>
      </c>
      <c r="D334" s="69">
        <v>2033</v>
      </c>
    </row>
    <row r="335" spans="1:4" s="52" customFormat="1" ht="15.95" customHeight="1" x14ac:dyDescent="0.25">
      <c r="A335" s="109" t="s">
        <v>160</v>
      </c>
      <c r="B335" s="69">
        <v>1575</v>
      </c>
      <c r="C335" s="69" t="s">
        <v>36</v>
      </c>
      <c r="D335" s="69">
        <v>1575</v>
      </c>
    </row>
    <row r="336" spans="1:4" s="52" customFormat="1" ht="15.95" customHeight="1" x14ac:dyDescent="0.25">
      <c r="A336" s="109" t="s">
        <v>161</v>
      </c>
      <c r="B336" s="69">
        <v>255</v>
      </c>
      <c r="C336" s="69" t="s">
        <v>36</v>
      </c>
      <c r="D336" s="69">
        <v>255</v>
      </c>
    </row>
    <row r="337" spans="1:4" s="52" customFormat="1" ht="15.95" customHeight="1" x14ac:dyDescent="0.25">
      <c r="A337" s="109" t="s">
        <v>162</v>
      </c>
      <c r="B337" s="69">
        <v>370</v>
      </c>
      <c r="C337" s="69" t="s">
        <v>36</v>
      </c>
      <c r="D337" s="69">
        <v>370</v>
      </c>
    </row>
    <row r="338" spans="1:4" s="52" customFormat="1" ht="15.95" customHeight="1" x14ac:dyDescent="0.25">
      <c r="A338" s="109" t="s">
        <v>163</v>
      </c>
      <c r="B338" s="69">
        <v>1536</v>
      </c>
      <c r="C338" s="69" t="s">
        <v>36</v>
      </c>
      <c r="D338" s="69">
        <v>1536</v>
      </c>
    </row>
    <row r="339" spans="1:4" s="74" customFormat="1" ht="15.95" customHeight="1" x14ac:dyDescent="0.25">
      <c r="A339" s="108" t="s">
        <v>164</v>
      </c>
      <c r="B339" s="67">
        <v>7564</v>
      </c>
      <c r="C339" s="67" t="s">
        <v>36</v>
      </c>
      <c r="D339" s="67">
        <v>7564</v>
      </c>
    </row>
    <row r="340" spans="1:4" s="52" customFormat="1" ht="15.95" customHeight="1" x14ac:dyDescent="0.25">
      <c r="A340" s="109" t="s">
        <v>165</v>
      </c>
      <c r="B340" s="69">
        <v>2029</v>
      </c>
      <c r="C340" s="69" t="s">
        <v>36</v>
      </c>
      <c r="D340" s="69">
        <v>2029</v>
      </c>
    </row>
    <row r="341" spans="1:4" s="52" customFormat="1" ht="15.95" customHeight="1" x14ac:dyDescent="0.25">
      <c r="A341" s="109" t="s">
        <v>166</v>
      </c>
      <c r="B341" s="69">
        <v>478</v>
      </c>
      <c r="C341" s="69" t="s">
        <v>36</v>
      </c>
      <c r="D341" s="69">
        <v>478</v>
      </c>
    </row>
    <row r="342" spans="1:4" s="52" customFormat="1" ht="15.95" customHeight="1" x14ac:dyDescent="0.25">
      <c r="A342" s="109" t="s">
        <v>167</v>
      </c>
      <c r="B342" s="69">
        <v>1997</v>
      </c>
      <c r="C342" s="69" t="s">
        <v>36</v>
      </c>
      <c r="D342" s="69">
        <v>1997</v>
      </c>
    </row>
    <row r="343" spans="1:4" s="52" customFormat="1" ht="15.95" customHeight="1" x14ac:dyDescent="0.25">
      <c r="A343" s="109" t="s">
        <v>168</v>
      </c>
      <c r="B343" s="69">
        <v>1022</v>
      </c>
      <c r="C343" s="69" t="s">
        <v>36</v>
      </c>
      <c r="D343" s="69">
        <v>1022</v>
      </c>
    </row>
    <row r="344" spans="1:4" s="52" customFormat="1" ht="15.95" customHeight="1" x14ac:dyDescent="0.25">
      <c r="A344" s="109" t="s">
        <v>169</v>
      </c>
      <c r="B344" s="69">
        <v>915</v>
      </c>
      <c r="C344" s="69" t="s">
        <v>36</v>
      </c>
      <c r="D344" s="69">
        <v>915</v>
      </c>
    </row>
    <row r="345" spans="1:4" s="52" customFormat="1" ht="15.95" customHeight="1" x14ac:dyDescent="0.25">
      <c r="A345" s="109" t="s">
        <v>170</v>
      </c>
      <c r="B345" s="69">
        <v>1123</v>
      </c>
      <c r="C345" s="69" t="s">
        <v>36</v>
      </c>
      <c r="D345" s="69">
        <v>1123</v>
      </c>
    </row>
    <row r="346" spans="1:4" s="74" customFormat="1" ht="15.95" customHeight="1" x14ac:dyDescent="0.25">
      <c r="A346" s="108" t="s">
        <v>171</v>
      </c>
      <c r="B346" s="67">
        <v>10018</v>
      </c>
      <c r="C346" s="67" t="s">
        <v>36</v>
      </c>
      <c r="D346" s="67">
        <v>10018</v>
      </c>
    </row>
    <row r="347" spans="1:4" s="52" customFormat="1" ht="15.95" customHeight="1" x14ac:dyDescent="0.25">
      <c r="A347" s="109" t="s">
        <v>913</v>
      </c>
      <c r="B347" s="69">
        <v>983</v>
      </c>
      <c r="C347" s="69" t="s">
        <v>36</v>
      </c>
      <c r="D347" s="69">
        <v>983</v>
      </c>
    </row>
    <row r="348" spans="1:4" s="52" customFormat="1" ht="15.95" customHeight="1" x14ac:dyDescent="0.25">
      <c r="A348" s="109" t="s">
        <v>836</v>
      </c>
      <c r="B348" s="69">
        <v>1035</v>
      </c>
      <c r="C348" s="69" t="s">
        <v>36</v>
      </c>
      <c r="D348" s="69">
        <v>1035</v>
      </c>
    </row>
    <row r="349" spans="1:4" s="52" customFormat="1" ht="15.95" customHeight="1" x14ac:dyDescent="0.25">
      <c r="A349" s="109" t="s">
        <v>1198</v>
      </c>
      <c r="B349" s="69">
        <v>582</v>
      </c>
      <c r="C349" s="69" t="s">
        <v>36</v>
      </c>
      <c r="D349" s="69">
        <v>582</v>
      </c>
    </row>
    <row r="350" spans="1:4" s="52" customFormat="1" ht="15.95" customHeight="1" x14ac:dyDescent="0.25">
      <c r="A350" s="109" t="s">
        <v>1298</v>
      </c>
      <c r="B350" s="69">
        <v>639</v>
      </c>
      <c r="C350" s="69" t="s">
        <v>36</v>
      </c>
      <c r="D350" s="69">
        <v>639</v>
      </c>
    </row>
    <row r="351" spans="1:4" s="52" customFormat="1" ht="15.95" customHeight="1" x14ac:dyDescent="0.25">
      <c r="A351" s="109" t="s">
        <v>1299</v>
      </c>
      <c r="B351" s="69">
        <v>1646</v>
      </c>
      <c r="C351" s="69" t="s">
        <v>36</v>
      </c>
      <c r="D351" s="69">
        <v>1646</v>
      </c>
    </row>
    <row r="352" spans="1:4" s="52" customFormat="1" ht="15.95" customHeight="1" x14ac:dyDescent="0.25">
      <c r="A352" s="109" t="s">
        <v>1300</v>
      </c>
      <c r="B352" s="69">
        <v>1410</v>
      </c>
      <c r="C352" s="69" t="s">
        <v>36</v>
      </c>
      <c r="D352" s="69">
        <v>1410</v>
      </c>
    </row>
    <row r="353" spans="1:4" s="52" customFormat="1" ht="15.95" customHeight="1" x14ac:dyDescent="0.25">
      <c r="A353" s="109" t="s">
        <v>1301</v>
      </c>
      <c r="B353" s="69">
        <v>1407</v>
      </c>
      <c r="C353" s="69" t="s">
        <v>36</v>
      </c>
      <c r="D353" s="69">
        <v>1407</v>
      </c>
    </row>
    <row r="354" spans="1:4" s="52" customFormat="1" ht="15.95" customHeight="1" x14ac:dyDescent="0.25">
      <c r="A354" s="109" t="s">
        <v>80</v>
      </c>
      <c r="B354" s="69">
        <v>920</v>
      </c>
      <c r="C354" s="69" t="s">
        <v>36</v>
      </c>
      <c r="D354" s="69">
        <v>920</v>
      </c>
    </row>
    <row r="355" spans="1:4" s="52" customFormat="1" ht="15.95" customHeight="1" x14ac:dyDescent="0.25">
      <c r="A355" s="109" t="s">
        <v>1302</v>
      </c>
      <c r="B355" s="69">
        <v>1396</v>
      </c>
      <c r="C355" s="69" t="s">
        <v>36</v>
      </c>
      <c r="D355" s="69">
        <v>1396</v>
      </c>
    </row>
    <row r="356" spans="1:4" s="74" customFormat="1" ht="15.95" customHeight="1" x14ac:dyDescent="0.25">
      <c r="A356" s="108" t="s">
        <v>172</v>
      </c>
      <c r="B356" s="67">
        <v>15814</v>
      </c>
      <c r="C356" s="67" t="s">
        <v>36</v>
      </c>
      <c r="D356" s="67">
        <v>15814</v>
      </c>
    </row>
    <row r="357" spans="1:4" s="52" customFormat="1" ht="15.95" customHeight="1" x14ac:dyDescent="0.25">
      <c r="A357" s="109" t="s">
        <v>1303</v>
      </c>
      <c r="B357" s="69">
        <v>3313</v>
      </c>
      <c r="C357" s="69" t="s">
        <v>36</v>
      </c>
      <c r="D357" s="69">
        <v>3313</v>
      </c>
    </row>
    <row r="358" spans="1:4" s="52" customFormat="1" ht="15.95" customHeight="1" x14ac:dyDescent="0.25">
      <c r="A358" s="109" t="s">
        <v>1304</v>
      </c>
      <c r="B358" s="69">
        <v>1162</v>
      </c>
      <c r="C358" s="69" t="s">
        <v>36</v>
      </c>
      <c r="D358" s="69">
        <v>1162</v>
      </c>
    </row>
    <row r="359" spans="1:4" s="52" customFormat="1" ht="15.95" customHeight="1" x14ac:dyDescent="0.25">
      <c r="A359" s="109" t="s">
        <v>1305</v>
      </c>
      <c r="B359" s="69">
        <v>2216</v>
      </c>
      <c r="C359" s="69" t="s">
        <v>36</v>
      </c>
      <c r="D359" s="69">
        <v>2216</v>
      </c>
    </row>
    <row r="360" spans="1:4" s="52" customFormat="1" ht="15.95" customHeight="1" x14ac:dyDescent="0.25">
      <c r="A360" s="109" t="s">
        <v>1306</v>
      </c>
      <c r="B360" s="69">
        <v>1066</v>
      </c>
      <c r="C360" s="69" t="s">
        <v>36</v>
      </c>
      <c r="D360" s="69">
        <v>1066</v>
      </c>
    </row>
    <row r="361" spans="1:4" s="52" customFormat="1" ht="15.95" customHeight="1" x14ac:dyDescent="0.25">
      <c r="A361" s="109" t="s">
        <v>1307</v>
      </c>
      <c r="B361" s="69">
        <v>1950</v>
      </c>
      <c r="C361" s="69" t="s">
        <v>36</v>
      </c>
      <c r="D361" s="69">
        <v>1950</v>
      </c>
    </row>
    <row r="362" spans="1:4" s="52" customFormat="1" ht="15.95" customHeight="1" x14ac:dyDescent="0.25">
      <c r="A362" s="109" t="s">
        <v>1308</v>
      </c>
      <c r="B362" s="69">
        <v>2558</v>
      </c>
      <c r="C362" s="69" t="s">
        <v>36</v>
      </c>
      <c r="D362" s="69">
        <v>2558</v>
      </c>
    </row>
    <row r="363" spans="1:4" s="52" customFormat="1" ht="15.95" customHeight="1" x14ac:dyDescent="0.25">
      <c r="A363" s="109" t="s">
        <v>1309</v>
      </c>
      <c r="B363" s="69">
        <v>1045</v>
      </c>
      <c r="C363" s="69" t="s">
        <v>36</v>
      </c>
      <c r="D363" s="69">
        <v>1045</v>
      </c>
    </row>
    <row r="364" spans="1:4" s="52" customFormat="1" ht="15.95" customHeight="1" x14ac:dyDescent="0.25">
      <c r="A364" s="109" t="s">
        <v>1310</v>
      </c>
      <c r="B364" s="69">
        <v>1077</v>
      </c>
      <c r="C364" s="69" t="s">
        <v>36</v>
      </c>
      <c r="D364" s="69">
        <v>1077</v>
      </c>
    </row>
    <row r="365" spans="1:4" s="52" customFormat="1" ht="15.95" customHeight="1" x14ac:dyDescent="0.25">
      <c r="A365" s="109" t="s">
        <v>1311</v>
      </c>
      <c r="B365" s="69">
        <v>1427</v>
      </c>
      <c r="C365" s="69" t="s">
        <v>36</v>
      </c>
      <c r="D365" s="69">
        <v>1427</v>
      </c>
    </row>
    <row r="366" spans="1:4" s="74" customFormat="1" ht="15.95" customHeight="1" x14ac:dyDescent="0.25">
      <c r="A366" s="108" t="s">
        <v>173</v>
      </c>
      <c r="B366" s="67">
        <v>6135</v>
      </c>
      <c r="C366" s="67" t="s">
        <v>36</v>
      </c>
      <c r="D366" s="67">
        <v>6135</v>
      </c>
    </row>
    <row r="367" spans="1:4" s="52" customFormat="1" ht="15.95" customHeight="1" x14ac:dyDescent="0.25">
      <c r="A367" s="109" t="s">
        <v>614</v>
      </c>
      <c r="B367" s="69">
        <v>2026</v>
      </c>
      <c r="C367" s="69" t="s">
        <v>36</v>
      </c>
      <c r="D367" s="69">
        <v>2026</v>
      </c>
    </row>
    <row r="368" spans="1:4" s="52" customFormat="1" ht="15.95" customHeight="1" x14ac:dyDescent="0.25">
      <c r="A368" s="109" t="s">
        <v>1312</v>
      </c>
      <c r="B368" s="69">
        <v>1360</v>
      </c>
      <c r="C368" s="69" t="s">
        <v>36</v>
      </c>
      <c r="D368" s="69">
        <v>1360</v>
      </c>
    </row>
    <row r="369" spans="1:4" s="52" customFormat="1" ht="15.95" customHeight="1" x14ac:dyDescent="0.25">
      <c r="A369" s="109" t="s">
        <v>1313</v>
      </c>
      <c r="B369" s="69">
        <v>1241</v>
      </c>
      <c r="C369" s="69" t="s">
        <v>36</v>
      </c>
      <c r="D369" s="69">
        <v>1241</v>
      </c>
    </row>
    <row r="370" spans="1:4" s="52" customFormat="1" ht="15.95" customHeight="1" x14ac:dyDescent="0.25">
      <c r="A370" s="109" t="s">
        <v>1314</v>
      </c>
      <c r="B370" s="69">
        <v>1508</v>
      </c>
      <c r="C370" s="69" t="s">
        <v>36</v>
      </c>
      <c r="D370" s="69">
        <v>1508</v>
      </c>
    </row>
    <row r="371" spans="1:4" s="74" customFormat="1" ht="15.95" customHeight="1" x14ac:dyDescent="0.25">
      <c r="A371" s="108" t="s">
        <v>174</v>
      </c>
      <c r="B371" s="67">
        <v>9316</v>
      </c>
      <c r="C371" s="67" t="s">
        <v>36</v>
      </c>
      <c r="D371" s="67">
        <v>9316</v>
      </c>
    </row>
    <row r="372" spans="1:4" s="52" customFormat="1" ht="15.95" customHeight="1" x14ac:dyDescent="0.25">
      <c r="A372" s="109" t="s">
        <v>1315</v>
      </c>
      <c r="B372" s="69">
        <v>1548</v>
      </c>
      <c r="C372" s="69" t="s">
        <v>36</v>
      </c>
      <c r="D372" s="69">
        <v>1548</v>
      </c>
    </row>
    <row r="373" spans="1:4" s="52" customFormat="1" ht="15.95" customHeight="1" x14ac:dyDescent="0.25">
      <c r="A373" s="109" t="s">
        <v>1316</v>
      </c>
      <c r="B373" s="69">
        <v>1681</v>
      </c>
      <c r="C373" s="69" t="s">
        <v>36</v>
      </c>
      <c r="D373" s="69">
        <v>1681</v>
      </c>
    </row>
    <row r="374" spans="1:4" s="52" customFormat="1" ht="15.95" customHeight="1" x14ac:dyDescent="0.25">
      <c r="A374" s="109" t="s">
        <v>126</v>
      </c>
      <c r="B374" s="69">
        <v>1631</v>
      </c>
      <c r="C374" s="69" t="s">
        <v>36</v>
      </c>
      <c r="D374" s="69">
        <v>1631</v>
      </c>
    </row>
    <row r="375" spans="1:4" s="52" customFormat="1" ht="15.95" customHeight="1" x14ac:dyDescent="0.25">
      <c r="A375" s="109" t="s">
        <v>1317</v>
      </c>
      <c r="B375" s="69">
        <v>778</v>
      </c>
      <c r="C375" s="69" t="s">
        <v>36</v>
      </c>
      <c r="D375" s="69">
        <v>778</v>
      </c>
    </row>
    <row r="376" spans="1:4" s="52" customFormat="1" ht="15.95" customHeight="1" x14ac:dyDescent="0.25">
      <c r="A376" s="109" t="s">
        <v>1318</v>
      </c>
      <c r="B376" s="69">
        <v>1557</v>
      </c>
      <c r="C376" s="69" t="s">
        <v>36</v>
      </c>
      <c r="D376" s="69">
        <v>1557</v>
      </c>
    </row>
    <row r="377" spans="1:4" s="52" customFormat="1" ht="15.95" customHeight="1" x14ac:dyDescent="0.25">
      <c r="A377" s="109" t="s">
        <v>1319</v>
      </c>
      <c r="B377" s="69">
        <v>468</v>
      </c>
      <c r="C377" s="69" t="s">
        <v>36</v>
      </c>
      <c r="D377" s="69">
        <v>468</v>
      </c>
    </row>
    <row r="378" spans="1:4" s="52" customFormat="1" ht="15.95" customHeight="1" x14ac:dyDescent="0.25">
      <c r="A378" s="109" t="s">
        <v>1320</v>
      </c>
      <c r="B378" s="69">
        <v>273</v>
      </c>
      <c r="C378" s="69" t="s">
        <v>36</v>
      </c>
      <c r="D378" s="69">
        <v>273</v>
      </c>
    </row>
    <row r="379" spans="1:4" s="52" customFormat="1" ht="15.95" customHeight="1" x14ac:dyDescent="0.25">
      <c r="A379" s="109" t="s">
        <v>1321</v>
      </c>
      <c r="B379" s="69">
        <v>1082</v>
      </c>
      <c r="C379" s="69" t="s">
        <v>36</v>
      </c>
      <c r="D379" s="69">
        <v>1082</v>
      </c>
    </row>
    <row r="380" spans="1:4" s="52" customFormat="1" ht="15.95" customHeight="1" x14ac:dyDescent="0.25">
      <c r="A380" s="109" t="s">
        <v>1322</v>
      </c>
      <c r="B380" s="69">
        <v>298</v>
      </c>
      <c r="C380" s="69" t="s">
        <v>36</v>
      </c>
      <c r="D380" s="69">
        <v>298</v>
      </c>
    </row>
    <row r="381" spans="1:4" s="74" customFormat="1" ht="15.95" customHeight="1" x14ac:dyDescent="0.25">
      <c r="A381" s="108" t="s">
        <v>175</v>
      </c>
      <c r="B381" s="67">
        <v>7312</v>
      </c>
      <c r="C381" s="67" t="s">
        <v>36</v>
      </c>
      <c r="D381" s="67">
        <v>7312</v>
      </c>
    </row>
    <row r="382" spans="1:4" s="52" customFormat="1" ht="15.95" customHeight="1" x14ac:dyDescent="0.25">
      <c r="A382" s="109" t="s">
        <v>1323</v>
      </c>
      <c r="B382" s="69">
        <v>4895</v>
      </c>
      <c r="C382" s="69" t="s">
        <v>36</v>
      </c>
      <c r="D382" s="69">
        <v>4895</v>
      </c>
    </row>
    <row r="383" spans="1:4" s="52" customFormat="1" ht="15.95" customHeight="1" x14ac:dyDescent="0.25">
      <c r="A383" s="109" t="s">
        <v>1324</v>
      </c>
      <c r="B383" s="69">
        <v>1136</v>
      </c>
      <c r="C383" s="69" t="s">
        <v>36</v>
      </c>
      <c r="D383" s="69">
        <v>1136</v>
      </c>
    </row>
    <row r="384" spans="1:4" s="52" customFormat="1" ht="15.95" customHeight="1" x14ac:dyDescent="0.25">
      <c r="A384" s="109" t="s">
        <v>1325</v>
      </c>
      <c r="B384" s="69">
        <v>1281</v>
      </c>
      <c r="C384" s="69" t="s">
        <v>36</v>
      </c>
      <c r="D384" s="69">
        <v>1281</v>
      </c>
    </row>
    <row r="385" spans="1:4" s="74" customFormat="1" ht="15.95" customHeight="1" x14ac:dyDescent="0.25">
      <c r="A385" s="108" t="s">
        <v>176</v>
      </c>
      <c r="B385" s="67">
        <v>21981</v>
      </c>
      <c r="C385" s="67" t="s">
        <v>36</v>
      </c>
      <c r="D385" s="67">
        <v>21981</v>
      </c>
    </row>
    <row r="386" spans="1:4" s="52" customFormat="1" ht="15.95" customHeight="1" x14ac:dyDescent="0.25">
      <c r="A386" s="109" t="s">
        <v>776</v>
      </c>
      <c r="B386" s="69">
        <v>7485</v>
      </c>
      <c r="C386" s="69" t="s">
        <v>36</v>
      </c>
      <c r="D386" s="69">
        <v>7485</v>
      </c>
    </row>
    <row r="387" spans="1:4" s="52" customFormat="1" ht="15.95" customHeight="1" x14ac:dyDescent="0.25">
      <c r="A387" s="109" t="s">
        <v>1326</v>
      </c>
      <c r="B387" s="69">
        <v>1404</v>
      </c>
      <c r="C387" s="69" t="s">
        <v>36</v>
      </c>
      <c r="D387" s="69">
        <v>1404</v>
      </c>
    </row>
    <row r="388" spans="1:4" s="52" customFormat="1" ht="15.95" customHeight="1" x14ac:dyDescent="0.25">
      <c r="A388" s="109" t="s">
        <v>1327</v>
      </c>
      <c r="B388" s="69">
        <v>3234</v>
      </c>
      <c r="C388" s="69" t="s">
        <v>36</v>
      </c>
      <c r="D388" s="69">
        <v>3234</v>
      </c>
    </row>
    <row r="389" spans="1:4" s="52" customFormat="1" ht="15.95" customHeight="1" x14ac:dyDescent="0.25">
      <c r="A389" s="109" t="s">
        <v>1328</v>
      </c>
      <c r="B389" s="69">
        <v>9858</v>
      </c>
      <c r="C389" s="69" t="s">
        <v>36</v>
      </c>
      <c r="D389" s="69">
        <v>9858</v>
      </c>
    </row>
    <row r="390" spans="1:4" s="52" customFormat="1" ht="15.95" customHeight="1" x14ac:dyDescent="0.25">
      <c r="A390" s="70" t="s">
        <v>177</v>
      </c>
      <c r="B390" s="67">
        <v>114515</v>
      </c>
      <c r="C390" s="69" t="s">
        <v>36</v>
      </c>
      <c r="D390" s="67">
        <v>114515</v>
      </c>
    </row>
    <row r="391" spans="1:4" s="74" customFormat="1" ht="15.95" customHeight="1" x14ac:dyDescent="0.25">
      <c r="A391" s="108" t="s">
        <v>178</v>
      </c>
      <c r="B391" s="67">
        <v>25961</v>
      </c>
      <c r="C391" s="67" t="s">
        <v>36</v>
      </c>
      <c r="D391" s="67">
        <v>25961</v>
      </c>
    </row>
    <row r="392" spans="1:4" s="52" customFormat="1" ht="15.95" customHeight="1" x14ac:dyDescent="0.25">
      <c r="A392" s="109" t="s">
        <v>1329</v>
      </c>
      <c r="B392" s="69">
        <v>8334</v>
      </c>
      <c r="C392" s="69" t="s">
        <v>36</v>
      </c>
      <c r="D392" s="69">
        <v>8334</v>
      </c>
    </row>
    <row r="393" spans="1:4" s="52" customFormat="1" ht="15.95" customHeight="1" x14ac:dyDescent="0.25">
      <c r="A393" s="109" t="s">
        <v>1330</v>
      </c>
      <c r="B393" s="69">
        <v>6899</v>
      </c>
      <c r="C393" s="69" t="s">
        <v>36</v>
      </c>
      <c r="D393" s="69">
        <v>6899</v>
      </c>
    </row>
    <row r="394" spans="1:4" s="52" customFormat="1" ht="15.95" customHeight="1" x14ac:dyDescent="0.25">
      <c r="A394" s="109" t="s">
        <v>1331</v>
      </c>
      <c r="B394" s="69">
        <v>3926</v>
      </c>
      <c r="C394" s="69" t="s">
        <v>36</v>
      </c>
      <c r="D394" s="69">
        <v>3926</v>
      </c>
    </row>
    <row r="395" spans="1:4" s="52" customFormat="1" ht="15.95" customHeight="1" x14ac:dyDescent="0.25">
      <c r="A395" s="109" t="s">
        <v>1332</v>
      </c>
      <c r="B395" s="69">
        <v>6802</v>
      </c>
      <c r="C395" s="69" t="s">
        <v>36</v>
      </c>
      <c r="D395" s="69">
        <v>6802</v>
      </c>
    </row>
    <row r="396" spans="1:4" s="74" customFormat="1" ht="15.95" customHeight="1" x14ac:dyDescent="0.25">
      <c r="A396" s="108" t="s">
        <v>179</v>
      </c>
      <c r="B396" s="67">
        <v>10892</v>
      </c>
      <c r="C396" s="67" t="s">
        <v>36</v>
      </c>
      <c r="D396" s="67">
        <v>10892</v>
      </c>
    </row>
    <row r="397" spans="1:4" s="52" customFormat="1" ht="15.95" customHeight="1" x14ac:dyDescent="0.25">
      <c r="A397" s="109" t="s">
        <v>1333</v>
      </c>
      <c r="B397" s="69">
        <v>5421</v>
      </c>
      <c r="C397" s="69" t="s">
        <v>36</v>
      </c>
      <c r="D397" s="69">
        <v>5421</v>
      </c>
    </row>
    <row r="398" spans="1:4" s="52" customFormat="1" ht="15.95" customHeight="1" x14ac:dyDescent="0.25">
      <c r="A398" s="109" t="s">
        <v>1334</v>
      </c>
      <c r="B398" s="69">
        <v>2633</v>
      </c>
      <c r="C398" s="69" t="s">
        <v>36</v>
      </c>
      <c r="D398" s="69">
        <v>2633</v>
      </c>
    </row>
    <row r="399" spans="1:4" s="52" customFormat="1" ht="15.95" customHeight="1" x14ac:dyDescent="0.25">
      <c r="A399" s="109" t="s">
        <v>1335</v>
      </c>
      <c r="B399" s="69">
        <v>2838</v>
      </c>
      <c r="C399" s="69" t="s">
        <v>36</v>
      </c>
      <c r="D399" s="69">
        <v>2838</v>
      </c>
    </row>
    <row r="400" spans="1:4" s="74" customFormat="1" ht="15.95" customHeight="1" x14ac:dyDescent="0.25">
      <c r="A400" s="108" t="s">
        <v>180</v>
      </c>
      <c r="B400" s="67">
        <v>28635</v>
      </c>
      <c r="C400" s="67" t="s">
        <v>36</v>
      </c>
      <c r="D400" s="67">
        <v>28635</v>
      </c>
    </row>
    <row r="401" spans="1:4" s="52" customFormat="1" ht="15.95" customHeight="1" x14ac:dyDescent="0.25">
      <c r="A401" s="109" t="s">
        <v>1336</v>
      </c>
      <c r="B401" s="69">
        <v>13973</v>
      </c>
      <c r="C401" s="69" t="s">
        <v>36</v>
      </c>
      <c r="D401" s="69">
        <v>13973</v>
      </c>
    </row>
    <row r="402" spans="1:4" s="52" customFormat="1" ht="15.95" customHeight="1" x14ac:dyDescent="0.25">
      <c r="A402" s="109" t="s">
        <v>65</v>
      </c>
      <c r="B402" s="69">
        <v>8681</v>
      </c>
      <c r="C402" s="69" t="s">
        <v>36</v>
      </c>
      <c r="D402" s="69">
        <v>8681</v>
      </c>
    </row>
    <row r="403" spans="1:4" s="52" customFormat="1" ht="15.95" customHeight="1" x14ac:dyDescent="0.25">
      <c r="A403" s="109" t="s">
        <v>1337</v>
      </c>
      <c r="B403" s="69">
        <v>558</v>
      </c>
      <c r="C403" s="69" t="s">
        <v>36</v>
      </c>
      <c r="D403" s="69">
        <v>558</v>
      </c>
    </row>
    <row r="404" spans="1:4" s="52" customFormat="1" ht="15.95" customHeight="1" x14ac:dyDescent="0.25">
      <c r="A404" s="109" t="s">
        <v>53</v>
      </c>
      <c r="B404" s="69">
        <v>5423</v>
      </c>
      <c r="C404" s="69" t="s">
        <v>36</v>
      </c>
      <c r="D404" s="69">
        <v>5423</v>
      </c>
    </row>
    <row r="405" spans="1:4" s="74" customFormat="1" ht="15.95" customHeight="1" x14ac:dyDescent="0.25">
      <c r="A405" s="108" t="s">
        <v>181</v>
      </c>
      <c r="B405" s="67">
        <v>7093</v>
      </c>
      <c r="C405" s="67" t="s">
        <v>36</v>
      </c>
      <c r="D405" s="67">
        <v>7093</v>
      </c>
    </row>
    <row r="406" spans="1:4" s="52" customFormat="1" ht="15.95" customHeight="1" x14ac:dyDescent="0.25">
      <c r="A406" s="109" t="s">
        <v>1338</v>
      </c>
      <c r="B406" s="69">
        <v>3652</v>
      </c>
      <c r="C406" s="69" t="s">
        <v>36</v>
      </c>
      <c r="D406" s="69">
        <v>3652</v>
      </c>
    </row>
    <row r="407" spans="1:4" s="52" customFormat="1" ht="15.95" customHeight="1" x14ac:dyDescent="0.25">
      <c r="A407" s="109" t="s">
        <v>1339</v>
      </c>
      <c r="B407" s="69">
        <v>548</v>
      </c>
      <c r="C407" s="69" t="s">
        <v>36</v>
      </c>
      <c r="D407" s="69">
        <v>548</v>
      </c>
    </row>
    <row r="408" spans="1:4" s="52" customFormat="1" ht="15.95" customHeight="1" x14ac:dyDescent="0.25">
      <c r="A408" s="109" t="s">
        <v>1340</v>
      </c>
      <c r="B408" s="69">
        <v>808</v>
      </c>
      <c r="C408" s="69" t="s">
        <v>36</v>
      </c>
      <c r="D408" s="69">
        <v>808</v>
      </c>
    </row>
    <row r="409" spans="1:4" s="52" customFormat="1" ht="15.95" customHeight="1" x14ac:dyDescent="0.25">
      <c r="A409" s="109" t="s">
        <v>1341</v>
      </c>
      <c r="B409" s="69">
        <v>1058</v>
      </c>
      <c r="C409" s="69" t="s">
        <v>36</v>
      </c>
      <c r="D409" s="69">
        <v>1058</v>
      </c>
    </row>
    <row r="410" spans="1:4" s="52" customFormat="1" ht="15.95" customHeight="1" x14ac:dyDescent="0.25">
      <c r="A410" s="109" t="s">
        <v>1342</v>
      </c>
      <c r="B410" s="69">
        <v>443</v>
      </c>
      <c r="C410" s="69" t="s">
        <v>36</v>
      </c>
      <c r="D410" s="69">
        <v>443</v>
      </c>
    </row>
    <row r="411" spans="1:4" s="52" customFormat="1" ht="15.95" customHeight="1" x14ac:dyDescent="0.25">
      <c r="A411" s="109" t="s">
        <v>1343</v>
      </c>
      <c r="B411" s="69">
        <v>584</v>
      </c>
      <c r="C411" s="69" t="s">
        <v>36</v>
      </c>
      <c r="D411" s="69">
        <v>584</v>
      </c>
    </row>
    <row r="412" spans="1:4" s="74" customFormat="1" ht="15.95" customHeight="1" x14ac:dyDescent="0.25">
      <c r="A412" s="108" t="s">
        <v>182</v>
      </c>
      <c r="B412" s="67">
        <v>8259</v>
      </c>
      <c r="C412" s="67" t="s">
        <v>36</v>
      </c>
      <c r="D412" s="67">
        <v>8259</v>
      </c>
    </row>
    <row r="413" spans="1:4" s="52" customFormat="1" ht="15.95" customHeight="1" x14ac:dyDescent="0.25">
      <c r="A413" s="109" t="s">
        <v>1344</v>
      </c>
      <c r="B413" s="69">
        <v>4036</v>
      </c>
      <c r="C413" s="69" t="s">
        <v>36</v>
      </c>
      <c r="D413" s="69">
        <v>4036</v>
      </c>
    </row>
    <row r="414" spans="1:4" s="52" customFormat="1" ht="15.95" customHeight="1" x14ac:dyDescent="0.25">
      <c r="A414" s="109" t="s">
        <v>1345</v>
      </c>
      <c r="B414" s="69">
        <v>815</v>
      </c>
      <c r="C414" s="69" t="s">
        <v>36</v>
      </c>
      <c r="D414" s="69">
        <v>815</v>
      </c>
    </row>
    <row r="415" spans="1:4" s="52" customFormat="1" ht="15.95" customHeight="1" x14ac:dyDescent="0.25">
      <c r="A415" s="109" t="s">
        <v>1346</v>
      </c>
      <c r="B415" s="69">
        <v>689</v>
      </c>
      <c r="C415" s="69" t="s">
        <v>36</v>
      </c>
      <c r="D415" s="69">
        <v>689</v>
      </c>
    </row>
    <row r="416" spans="1:4" s="52" customFormat="1" ht="15.95" customHeight="1" x14ac:dyDescent="0.25">
      <c r="A416" s="109" t="s">
        <v>1347</v>
      </c>
      <c r="B416" s="69">
        <v>1990</v>
      </c>
      <c r="C416" s="69" t="s">
        <v>36</v>
      </c>
      <c r="D416" s="69">
        <v>1990</v>
      </c>
    </row>
    <row r="417" spans="1:4" s="52" customFormat="1" ht="15.95" customHeight="1" x14ac:dyDescent="0.25">
      <c r="A417" s="109" t="s">
        <v>1348</v>
      </c>
      <c r="B417" s="69">
        <v>729</v>
      </c>
      <c r="C417" s="69" t="s">
        <v>36</v>
      </c>
      <c r="D417" s="69">
        <v>729</v>
      </c>
    </row>
    <row r="418" spans="1:4" s="74" customFormat="1" ht="15.95" customHeight="1" x14ac:dyDescent="0.25">
      <c r="A418" s="108" t="s">
        <v>183</v>
      </c>
      <c r="B418" s="67">
        <v>15574</v>
      </c>
      <c r="C418" s="67" t="s">
        <v>36</v>
      </c>
      <c r="D418" s="67">
        <v>15574</v>
      </c>
    </row>
    <row r="419" spans="1:4" s="52" customFormat="1" ht="15.95" customHeight="1" x14ac:dyDescent="0.25">
      <c r="A419" s="109" t="s">
        <v>1349</v>
      </c>
      <c r="B419" s="69">
        <v>7259</v>
      </c>
      <c r="C419" s="69" t="s">
        <v>36</v>
      </c>
      <c r="D419" s="69">
        <v>7259</v>
      </c>
    </row>
    <row r="420" spans="1:4" s="52" customFormat="1" ht="15.95" customHeight="1" x14ac:dyDescent="0.25">
      <c r="A420" s="109" t="s">
        <v>1350</v>
      </c>
      <c r="B420" s="69">
        <v>1811</v>
      </c>
      <c r="C420" s="69" t="s">
        <v>36</v>
      </c>
      <c r="D420" s="69">
        <v>1811</v>
      </c>
    </row>
    <row r="421" spans="1:4" s="52" customFormat="1" ht="15.95" customHeight="1" x14ac:dyDescent="0.25">
      <c r="A421" s="109" t="s">
        <v>1351</v>
      </c>
      <c r="B421" s="69">
        <v>262</v>
      </c>
      <c r="C421" s="69" t="s">
        <v>36</v>
      </c>
      <c r="D421" s="69">
        <v>262</v>
      </c>
    </row>
    <row r="422" spans="1:4" s="52" customFormat="1" ht="15.95" customHeight="1" x14ac:dyDescent="0.25">
      <c r="A422" s="109" t="s">
        <v>1352</v>
      </c>
      <c r="B422" s="69">
        <v>1262</v>
      </c>
      <c r="C422" s="69" t="s">
        <v>36</v>
      </c>
      <c r="D422" s="69">
        <v>1262</v>
      </c>
    </row>
    <row r="423" spans="1:4" s="52" customFormat="1" ht="15.95" customHeight="1" x14ac:dyDescent="0.25">
      <c r="A423" s="109" t="s">
        <v>1353</v>
      </c>
      <c r="B423" s="69">
        <v>991</v>
      </c>
      <c r="C423" s="69" t="s">
        <v>36</v>
      </c>
      <c r="D423" s="69">
        <v>991</v>
      </c>
    </row>
    <row r="424" spans="1:4" s="52" customFormat="1" ht="15.95" customHeight="1" x14ac:dyDescent="0.25">
      <c r="A424" s="109" t="s">
        <v>1354</v>
      </c>
      <c r="B424" s="69">
        <v>2822</v>
      </c>
      <c r="C424" s="69" t="s">
        <v>36</v>
      </c>
      <c r="D424" s="69">
        <v>2822</v>
      </c>
    </row>
    <row r="425" spans="1:4" s="52" customFormat="1" ht="15.95" customHeight="1" x14ac:dyDescent="0.25">
      <c r="A425" s="109" t="s">
        <v>1355</v>
      </c>
      <c r="B425" s="69">
        <v>1167</v>
      </c>
      <c r="C425" s="69" t="s">
        <v>36</v>
      </c>
      <c r="D425" s="69">
        <v>1167</v>
      </c>
    </row>
    <row r="426" spans="1:4" s="74" customFormat="1" ht="32.1" customHeight="1" x14ac:dyDescent="0.25">
      <c r="A426" s="117" t="s">
        <v>184</v>
      </c>
      <c r="B426" s="67">
        <v>14359</v>
      </c>
      <c r="C426" s="67" t="s">
        <v>36</v>
      </c>
      <c r="D426" s="67">
        <v>14359</v>
      </c>
    </row>
    <row r="427" spans="1:4" s="52" customFormat="1" ht="15.95" customHeight="1" x14ac:dyDescent="0.25">
      <c r="A427" s="109" t="s">
        <v>1356</v>
      </c>
      <c r="B427" s="69">
        <v>2890</v>
      </c>
      <c r="C427" s="69" t="s">
        <v>36</v>
      </c>
      <c r="D427" s="69">
        <v>2890</v>
      </c>
    </row>
    <row r="428" spans="1:4" s="52" customFormat="1" ht="15.95" customHeight="1" x14ac:dyDescent="0.25">
      <c r="A428" s="109" t="s">
        <v>1357</v>
      </c>
      <c r="B428" s="69">
        <v>2694</v>
      </c>
      <c r="C428" s="69" t="s">
        <v>36</v>
      </c>
      <c r="D428" s="69">
        <v>2694</v>
      </c>
    </row>
    <row r="429" spans="1:4" s="52" customFormat="1" ht="15.95" customHeight="1" x14ac:dyDescent="0.25">
      <c r="A429" s="109" t="s">
        <v>1358</v>
      </c>
      <c r="B429" s="69">
        <v>2221</v>
      </c>
      <c r="C429" s="69" t="s">
        <v>36</v>
      </c>
      <c r="D429" s="69">
        <v>2221</v>
      </c>
    </row>
    <row r="430" spans="1:4" s="52" customFormat="1" ht="15.95" customHeight="1" x14ac:dyDescent="0.25">
      <c r="A430" s="109" t="s">
        <v>1359</v>
      </c>
      <c r="B430" s="69">
        <v>1540</v>
      </c>
      <c r="C430" s="69" t="s">
        <v>36</v>
      </c>
      <c r="D430" s="69">
        <v>1540</v>
      </c>
    </row>
    <row r="431" spans="1:4" s="52" customFormat="1" ht="15.95" customHeight="1" x14ac:dyDescent="0.25">
      <c r="A431" s="109" t="s">
        <v>1360</v>
      </c>
      <c r="B431" s="69">
        <v>1726</v>
      </c>
      <c r="C431" s="69" t="s">
        <v>36</v>
      </c>
      <c r="D431" s="69">
        <v>1726</v>
      </c>
    </row>
    <row r="432" spans="1:4" s="52" customFormat="1" ht="15.95" customHeight="1" x14ac:dyDescent="0.25">
      <c r="A432" s="109" t="s">
        <v>1361</v>
      </c>
      <c r="B432" s="69">
        <v>1924</v>
      </c>
      <c r="C432" s="69" t="s">
        <v>36</v>
      </c>
      <c r="D432" s="69">
        <v>1924</v>
      </c>
    </row>
    <row r="433" spans="1:4" s="52" customFormat="1" ht="15.95" customHeight="1" x14ac:dyDescent="0.25">
      <c r="A433" s="109" t="s">
        <v>1362</v>
      </c>
      <c r="B433" s="69">
        <v>1364</v>
      </c>
      <c r="C433" s="69" t="s">
        <v>36</v>
      </c>
      <c r="D433" s="69">
        <v>1364</v>
      </c>
    </row>
    <row r="434" spans="1:4" s="74" customFormat="1" ht="15.95" customHeight="1" x14ac:dyDescent="0.25">
      <c r="A434" s="108" t="s">
        <v>185</v>
      </c>
      <c r="B434" s="67">
        <v>3742</v>
      </c>
      <c r="C434" s="67" t="s">
        <v>36</v>
      </c>
      <c r="D434" s="67">
        <v>3742</v>
      </c>
    </row>
    <row r="435" spans="1:4" s="52" customFormat="1" ht="15.95" customHeight="1" x14ac:dyDescent="0.25">
      <c r="A435" s="109" t="s">
        <v>35</v>
      </c>
      <c r="B435" s="69">
        <v>609</v>
      </c>
      <c r="C435" s="69" t="s">
        <v>36</v>
      </c>
      <c r="D435" s="69">
        <v>609</v>
      </c>
    </row>
    <row r="436" spans="1:4" s="52" customFormat="1" ht="15.95" customHeight="1" x14ac:dyDescent="0.25">
      <c r="A436" s="109" t="s">
        <v>1363</v>
      </c>
      <c r="B436" s="69">
        <v>757</v>
      </c>
      <c r="C436" s="69" t="s">
        <v>36</v>
      </c>
      <c r="D436" s="69">
        <v>757</v>
      </c>
    </row>
    <row r="437" spans="1:4" s="52" customFormat="1" ht="15.95" customHeight="1" x14ac:dyDescent="0.25">
      <c r="A437" s="109" t="s">
        <v>88</v>
      </c>
      <c r="B437" s="69">
        <v>803</v>
      </c>
      <c r="C437" s="69" t="s">
        <v>36</v>
      </c>
      <c r="D437" s="69">
        <v>803</v>
      </c>
    </row>
    <row r="438" spans="1:4" s="52" customFormat="1" ht="15.95" customHeight="1" x14ac:dyDescent="0.25">
      <c r="A438" s="109" t="s">
        <v>1364</v>
      </c>
      <c r="B438" s="69">
        <v>281</v>
      </c>
      <c r="C438" s="69" t="s">
        <v>36</v>
      </c>
      <c r="D438" s="69">
        <v>281</v>
      </c>
    </row>
    <row r="439" spans="1:4" s="52" customFormat="1" ht="15.95" customHeight="1" x14ac:dyDescent="0.25">
      <c r="A439" s="109" t="s">
        <v>419</v>
      </c>
      <c r="B439" s="69">
        <v>699</v>
      </c>
      <c r="C439" s="69" t="s">
        <v>36</v>
      </c>
      <c r="D439" s="69">
        <v>699</v>
      </c>
    </row>
    <row r="440" spans="1:4" s="52" customFormat="1" ht="15.95" customHeight="1" x14ac:dyDescent="0.25">
      <c r="A440" s="109" t="s">
        <v>1365</v>
      </c>
      <c r="B440" s="69">
        <v>593</v>
      </c>
      <c r="C440" s="69" t="s">
        <v>36</v>
      </c>
      <c r="D440" s="69">
        <v>593</v>
      </c>
    </row>
    <row r="441" spans="1:4" s="52" customFormat="1" ht="15.95" customHeight="1" x14ac:dyDescent="0.2">
      <c r="A441" s="107" t="s">
        <v>186</v>
      </c>
      <c r="B441" s="67">
        <v>190226</v>
      </c>
      <c r="C441" s="67">
        <v>58383</v>
      </c>
      <c r="D441" s="67">
        <v>131843</v>
      </c>
    </row>
    <row r="442" spans="1:4" s="52" customFormat="1" ht="15.95" customHeight="1" x14ac:dyDescent="0.25">
      <c r="A442" s="111" t="s">
        <v>2111</v>
      </c>
      <c r="B442" s="67">
        <v>58383</v>
      </c>
      <c r="C442" s="67">
        <v>58383</v>
      </c>
      <c r="D442" s="69" t="s">
        <v>36</v>
      </c>
    </row>
    <row r="443" spans="1:4" s="74" customFormat="1" ht="15.95" customHeight="1" x14ac:dyDescent="0.25">
      <c r="A443" s="108" t="s">
        <v>187</v>
      </c>
      <c r="B443" s="67">
        <v>18051</v>
      </c>
      <c r="C443" s="67" t="s">
        <v>36</v>
      </c>
      <c r="D443" s="67">
        <v>18051</v>
      </c>
    </row>
    <row r="444" spans="1:4" s="52" customFormat="1" ht="15.95" customHeight="1" x14ac:dyDescent="0.25">
      <c r="A444" s="109" t="s">
        <v>1366</v>
      </c>
      <c r="B444" s="69">
        <v>3774</v>
      </c>
      <c r="C444" s="69" t="s">
        <v>36</v>
      </c>
      <c r="D444" s="69">
        <v>3774</v>
      </c>
    </row>
    <row r="445" spans="1:4" s="52" customFormat="1" ht="15.95" customHeight="1" x14ac:dyDescent="0.25">
      <c r="A445" s="109" t="s">
        <v>1367</v>
      </c>
      <c r="B445" s="69">
        <v>3200</v>
      </c>
      <c r="C445" s="69" t="s">
        <v>36</v>
      </c>
      <c r="D445" s="69">
        <v>3200</v>
      </c>
    </row>
    <row r="446" spans="1:4" s="52" customFormat="1" ht="15.95" customHeight="1" x14ac:dyDescent="0.25">
      <c r="A446" s="109" t="s">
        <v>1368</v>
      </c>
      <c r="B446" s="69">
        <v>2359</v>
      </c>
      <c r="C446" s="69" t="s">
        <v>36</v>
      </c>
      <c r="D446" s="69">
        <v>2359</v>
      </c>
    </row>
    <row r="447" spans="1:4" s="52" customFormat="1" ht="15.95" customHeight="1" x14ac:dyDescent="0.25">
      <c r="A447" s="109" t="s">
        <v>1369</v>
      </c>
      <c r="B447" s="69">
        <v>4607</v>
      </c>
      <c r="C447" s="69" t="s">
        <v>36</v>
      </c>
      <c r="D447" s="69">
        <v>4607</v>
      </c>
    </row>
    <row r="448" spans="1:4" s="52" customFormat="1" ht="15.95" customHeight="1" x14ac:dyDescent="0.25">
      <c r="A448" s="109" t="s">
        <v>1370</v>
      </c>
      <c r="B448" s="69" t="s">
        <v>36</v>
      </c>
      <c r="C448" s="69" t="s">
        <v>36</v>
      </c>
      <c r="D448" s="69" t="s">
        <v>36</v>
      </c>
    </row>
    <row r="449" spans="1:4" s="52" customFormat="1" ht="15.95" customHeight="1" x14ac:dyDescent="0.25">
      <c r="A449" s="109" t="s">
        <v>806</v>
      </c>
      <c r="B449" s="69">
        <v>3372</v>
      </c>
      <c r="C449" s="69" t="s">
        <v>36</v>
      </c>
      <c r="D449" s="69">
        <v>3372</v>
      </c>
    </row>
    <row r="450" spans="1:4" s="52" customFormat="1" ht="15.95" customHeight="1" x14ac:dyDescent="0.25">
      <c r="A450" s="109" t="s">
        <v>659</v>
      </c>
      <c r="B450" s="69">
        <v>739</v>
      </c>
      <c r="C450" s="69" t="s">
        <v>36</v>
      </c>
      <c r="D450" s="69">
        <v>739</v>
      </c>
    </row>
    <row r="451" spans="1:4" s="74" customFormat="1" ht="15.95" customHeight="1" x14ac:dyDescent="0.25">
      <c r="A451" s="108" t="s">
        <v>188</v>
      </c>
      <c r="B451" s="67">
        <v>13410</v>
      </c>
      <c r="C451" s="67" t="s">
        <v>36</v>
      </c>
      <c r="D451" s="67">
        <v>13410</v>
      </c>
    </row>
    <row r="452" spans="1:4" s="52" customFormat="1" ht="15.95" customHeight="1" x14ac:dyDescent="0.25">
      <c r="A452" s="109" t="s">
        <v>1371</v>
      </c>
      <c r="B452" s="69">
        <v>6026</v>
      </c>
      <c r="C452" s="69" t="s">
        <v>36</v>
      </c>
      <c r="D452" s="69">
        <v>6026</v>
      </c>
    </row>
    <row r="453" spans="1:4" s="52" customFormat="1" ht="15.95" customHeight="1" x14ac:dyDescent="0.25">
      <c r="A453" s="109" t="s">
        <v>1372</v>
      </c>
      <c r="B453" s="69">
        <v>2315</v>
      </c>
      <c r="C453" s="69" t="s">
        <v>36</v>
      </c>
      <c r="D453" s="69">
        <v>2315</v>
      </c>
    </row>
    <row r="454" spans="1:4" s="52" customFormat="1" ht="15.95" customHeight="1" x14ac:dyDescent="0.25">
      <c r="A454" s="109" t="s">
        <v>1373</v>
      </c>
      <c r="B454" s="69">
        <v>3981</v>
      </c>
      <c r="C454" s="69" t="s">
        <v>36</v>
      </c>
      <c r="D454" s="69">
        <v>3981</v>
      </c>
    </row>
    <row r="455" spans="1:4" s="52" customFormat="1" ht="15.95" customHeight="1" x14ac:dyDescent="0.25">
      <c r="A455" s="109" t="s">
        <v>1374</v>
      </c>
      <c r="B455" s="69">
        <v>1088</v>
      </c>
      <c r="C455" s="69" t="s">
        <v>36</v>
      </c>
      <c r="D455" s="69">
        <v>1088</v>
      </c>
    </row>
    <row r="456" spans="1:4" s="52" customFormat="1" ht="15.95" customHeight="1" x14ac:dyDescent="0.25">
      <c r="A456" s="109" t="s">
        <v>1375</v>
      </c>
      <c r="B456" s="69" t="s">
        <v>36</v>
      </c>
      <c r="C456" s="69" t="s">
        <v>36</v>
      </c>
      <c r="D456" s="69" t="s">
        <v>36</v>
      </c>
    </row>
    <row r="457" spans="1:4" s="74" customFormat="1" ht="15.95" customHeight="1" x14ac:dyDescent="0.25">
      <c r="A457" s="108" t="s">
        <v>189</v>
      </c>
      <c r="B457" s="67">
        <v>22939</v>
      </c>
      <c r="C457" s="67" t="s">
        <v>36</v>
      </c>
      <c r="D457" s="67">
        <v>22939</v>
      </c>
    </row>
    <row r="458" spans="1:4" s="52" customFormat="1" ht="15.95" customHeight="1" x14ac:dyDescent="0.25">
      <c r="A458" s="109" t="s">
        <v>1376</v>
      </c>
      <c r="B458" s="69">
        <v>15923</v>
      </c>
      <c r="C458" s="69" t="s">
        <v>36</v>
      </c>
      <c r="D458" s="69">
        <v>15923</v>
      </c>
    </row>
    <row r="459" spans="1:4" s="52" customFormat="1" ht="15.95" customHeight="1" x14ac:dyDescent="0.25">
      <c r="A459" s="109" t="s">
        <v>129</v>
      </c>
      <c r="B459" s="69" t="s">
        <v>36</v>
      </c>
      <c r="C459" s="69" t="s">
        <v>36</v>
      </c>
      <c r="D459" s="69" t="s">
        <v>36</v>
      </c>
    </row>
    <row r="460" spans="1:4" s="52" customFormat="1" ht="15.95" customHeight="1" x14ac:dyDescent="0.25">
      <c r="A460" s="109" t="s">
        <v>1377</v>
      </c>
      <c r="B460" s="69">
        <v>1171</v>
      </c>
      <c r="C460" s="69" t="s">
        <v>36</v>
      </c>
      <c r="D460" s="69">
        <v>1171</v>
      </c>
    </row>
    <row r="461" spans="1:4" s="52" customFormat="1" ht="15.95" customHeight="1" x14ac:dyDescent="0.25">
      <c r="A461" s="109" t="s">
        <v>1378</v>
      </c>
      <c r="B461" s="69" t="s">
        <v>36</v>
      </c>
      <c r="C461" s="69" t="s">
        <v>36</v>
      </c>
      <c r="D461" s="69" t="s">
        <v>36</v>
      </c>
    </row>
    <row r="462" spans="1:4" s="52" customFormat="1" ht="15.95" customHeight="1" x14ac:dyDescent="0.25">
      <c r="A462" s="109" t="s">
        <v>1379</v>
      </c>
      <c r="B462" s="69">
        <v>2102</v>
      </c>
      <c r="C462" s="69" t="s">
        <v>36</v>
      </c>
      <c r="D462" s="69">
        <v>2102</v>
      </c>
    </row>
    <row r="463" spans="1:4" s="52" customFormat="1" ht="15.95" customHeight="1" x14ac:dyDescent="0.25">
      <c r="A463" s="109" t="s">
        <v>1380</v>
      </c>
      <c r="B463" s="69">
        <v>13</v>
      </c>
      <c r="C463" s="69" t="s">
        <v>36</v>
      </c>
      <c r="D463" s="69">
        <v>13</v>
      </c>
    </row>
    <row r="464" spans="1:4" s="52" customFormat="1" ht="15.95" customHeight="1" x14ac:dyDescent="0.25">
      <c r="A464" s="109" t="s">
        <v>1381</v>
      </c>
      <c r="B464" s="69">
        <v>3133</v>
      </c>
      <c r="C464" s="69" t="s">
        <v>36</v>
      </c>
      <c r="D464" s="69">
        <v>3133</v>
      </c>
    </row>
    <row r="465" spans="1:4" s="52" customFormat="1" ht="15.95" customHeight="1" x14ac:dyDescent="0.25">
      <c r="A465" s="109" t="s">
        <v>1382</v>
      </c>
      <c r="B465" s="69">
        <v>597</v>
      </c>
      <c r="C465" s="69" t="s">
        <v>36</v>
      </c>
      <c r="D465" s="69">
        <v>597</v>
      </c>
    </row>
    <row r="466" spans="1:4" s="74" customFormat="1" ht="15.95" customHeight="1" x14ac:dyDescent="0.25">
      <c r="A466" s="108" t="s">
        <v>190</v>
      </c>
      <c r="B466" s="67">
        <v>5678</v>
      </c>
      <c r="C466" s="67" t="s">
        <v>36</v>
      </c>
      <c r="D466" s="67">
        <v>5678</v>
      </c>
    </row>
    <row r="467" spans="1:4" s="52" customFormat="1" ht="15.95" customHeight="1" x14ac:dyDescent="0.25">
      <c r="A467" s="109" t="s">
        <v>1383</v>
      </c>
      <c r="B467" s="69">
        <v>527</v>
      </c>
      <c r="C467" s="69" t="s">
        <v>36</v>
      </c>
      <c r="D467" s="69">
        <v>527</v>
      </c>
    </row>
    <row r="468" spans="1:4" s="52" customFormat="1" ht="15.95" customHeight="1" x14ac:dyDescent="0.25">
      <c r="A468" s="109" t="s">
        <v>41</v>
      </c>
      <c r="B468" s="69">
        <v>1701</v>
      </c>
      <c r="C468" s="69" t="s">
        <v>36</v>
      </c>
      <c r="D468" s="69">
        <v>1701</v>
      </c>
    </row>
    <row r="469" spans="1:4" s="52" customFormat="1" ht="15.95" customHeight="1" x14ac:dyDescent="0.25">
      <c r="A469" s="109" t="s">
        <v>1384</v>
      </c>
      <c r="B469" s="69">
        <v>643</v>
      </c>
      <c r="C469" s="69" t="s">
        <v>36</v>
      </c>
      <c r="D469" s="69">
        <v>643</v>
      </c>
    </row>
    <row r="470" spans="1:4" s="52" customFormat="1" ht="15.95" customHeight="1" x14ac:dyDescent="0.25">
      <c r="A470" s="109" t="s">
        <v>1385</v>
      </c>
      <c r="B470" s="69">
        <v>1106</v>
      </c>
      <c r="C470" s="69" t="s">
        <v>36</v>
      </c>
      <c r="D470" s="69">
        <v>1106</v>
      </c>
    </row>
    <row r="471" spans="1:4" s="52" customFormat="1" ht="15.95" customHeight="1" x14ac:dyDescent="0.25">
      <c r="A471" s="109" t="s">
        <v>1386</v>
      </c>
      <c r="B471" s="69">
        <v>1701</v>
      </c>
      <c r="C471" s="69" t="s">
        <v>36</v>
      </c>
      <c r="D471" s="69">
        <v>1701</v>
      </c>
    </row>
    <row r="472" spans="1:4" s="74" customFormat="1" ht="15.95" customHeight="1" x14ac:dyDescent="0.25">
      <c r="A472" s="108" t="s">
        <v>191</v>
      </c>
      <c r="B472" s="67">
        <v>16869</v>
      </c>
      <c r="C472" s="67" t="s">
        <v>36</v>
      </c>
      <c r="D472" s="67">
        <v>16869</v>
      </c>
    </row>
    <row r="473" spans="1:4" s="52" customFormat="1" ht="15.95" customHeight="1" x14ac:dyDescent="0.25">
      <c r="A473" s="109" t="s">
        <v>1387</v>
      </c>
      <c r="B473" s="69">
        <v>3887</v>
      </c>
      <c r="C473" s="69" t="s">
        <v>36</v>
      </c>
      <c r="D473" s="69">
        <v>3887</v>
      </c>
    </row>
    <row r="474" spans="1:4" s="52" customFormat="1" ht="15.95" customHeight="1" x14ac:dyDescent="0.25">
      <c r="A474" s="109" t="s">
        <v>1388</v>
      </c>
      <c r="B474" s="69" t="s">
        <v>36</v>
      </c>
      <c r="C474" s="69" t="s">
        <v>36</v>
      </c>
      <c r="D474" s="69" t="s">
        <v>36</v>
      </c>
    </row>
    <row r="475" spans="1:4" s="52" customFormat="1" ht="15.95" customHeight="1" x14ac:dyDescent="0.25">
      <c r="A475" s="109" t="s">
        <v>1389</v>
      </c>
      <c r="B475" s="69" t="s">
        <v>36</v>
      </c>
      <c r="C475" s="69" t="s">
        <v>36</v>
      </c>
      <c r="D475" s="69" t="s">
        <v>36</v>
      </c>
    </row>
    <row r="476" spans="1:4" s="52" customFormat="1" ht="15.95" customHeight="1" x14ac:dyDescent="0.25">
      <c r="A476" s="109" t="s">
        <v>167</v>
      </c>
      <c r="B476" s="69">
        <v>1421</v>
      </c>
      <c r="C476" s="69" t="s">
        <v>36</v>
      </c>
      <c r="D476" s="69">
        <v>1421</v>
      </c>
    </row>
    <row r="477" spans="1:4" s="52" customFormat="1" ht="15.95" customHeight="1" x14ac:dyDescent="0.25">
      <c r="A477" s="109" t="s">
        <v>1260</v>
      </c>
      <c r="B477" s="69">
        <v>592</v>
      </c>
      <c r="C477" s="69" t="s">
        <v>36</v>
      </c>
      <c r="D477" s="69">
        <v>592</v>
      </c>
    </row>
    <row r="478" spans="1:4" s="52" customFormat="1" ht="15.95" customHeight="1" x14ac:dyDescent="0.25">
      <c r="A478" s="109" t="s">
        <v>1390</v>
      </c>
      <c r="B478" s="69">
        <v>3802</v>
      </c>
      <c r="C478" s="69" t="s">
        <v>36</v>
      </c>
      <c r="D478" s="69">
        <v>3802</v>
      </c>
    </row>
    <row r="479" spans="1:4" s="52" customFormat="1" ht="15.95" customHeight="1" x14ac:dyDescent="0.25">
      <c r="A479" s="109" t="s">
        <v>80</v>
      </c>
      <c r="B479" s="69">
        <v>5726</v>
      </c>
      <c r="C479" s="69" t="s">
        <v>36</v>
      </c>
      <c r="D479" s="69">
        <v>5726</v>
      </c>
    </row>
    <row r="480" spans="1:4" s="52" customFormat="1" ht="15.95" customHeight="1" x14ac:dyDescent="0.25">
      <c r="A480" s="109" t="s">
        <v>1391</v>
      </c>
      <c r="B480" s="69">
        <v>1441</v>
      </c>
      <c r="C480" s="69" t="s">
        <v>36</v>
      </c>
      <c r="D480" s="69">
        <v>1441</v>
      </c>
    </row>
    <row r="481" spans="1:4" s="52" customFormat="1" ht="15.95" customHeight="1" x14ac:dyDescent="0.25">
      <c r="A481" s="109"/>
      <c r="B481" s="69"/>
      <c r="C481" s="69"/>
      <c r="D481" s="69"/>
    </row>
    <row r="482" spans="1:4" s="74" customFormat="1" ht="15.95" customHeight="1" x14ac:dyDescent="0.25">
      <c r="A482" s="108" t="s">
        <v>192</v>
      </c>
      <c r="B482" s="67">
        <v>19217</v>
      </c>
      <c r="C482" s="67" t="s">
        <v>36</v>
      </c>
      <c r="D482" s="67">
        <v>19217</v>
      </c>
    </row>
    <row r="483" spans="1:4" s="52" customFormat="1" ht="15.95" customHeight="1" x14ac:dyDescent="0.25">
      <c r="A483" s="109" t="s">
        <v>1392</v>
      </c>
      <c r="B483" s="69">
        <v>319</v>
      </c>
      <c r="C483" s="69" t="s">
        <v>36</v>
      </c>
      <c r="D483" s="69">
        <v>319</v>
      </c>
    </row>
    <row r="484" spans="1:4" s="52" customFormat="1" ht="15.95" customHeight="1" x14ac:dyDescent="0.25">
      <c r="A484" s="109" t="s">
        <v>1393</v>
      </c>
      <c r="B484" s="69">
        <v>655</v>
      </c>
      <c r="C484" s="69" t="s">
        <v>36</v>
      </c>
      <c r="D484" s="69">
        <v>655</v>
      </c>
    </row>
    <row r="485" spans="1:4" s="52" customFormat="1" ht="15.95" customHeight="1" x14ac:dyDescent="0.25">
      <c r="A485" s="109" t="s">
        <v>826</v>
      </c>
      <c r="B485" s="69">
        <v>1903</v>
      </c>
      <c r="C485" s="69" t="s">
        <v>36</v>
      </c>
      <c r="D485" s="69">
        <v>1903</v>
      </c>
    </row>
    <row r="486" spans="1:4" s="52" customFormat="1" ht="15.95" customHeight="1" x14ac:dyDescent="0.25">
      <c r="A486" s="109" t="s">
        <v>1394</v>
      </c>
      <c r="B486" s="69">
        <v>1426</v>
      </c>
      <c r="C486" s="69" t="s">
        <v>36</v>
      </c>
      <c r="D486" s="69">
        <v>1426</v>
      </c>
    </row>
    <row r="487" spans="1:4" s="52" customFormat="1" ht="15.95" customHeight="1" x14ac:dyDescent="0.25">
      <c r="A487" s="109" t="s">
        <v>1395</v>
      </c>
      <c r="B487" s="69">
        <v>642</v>
      </c>
      <c r="C487" s="69" t="s">
        <v>36</v>
      </c>
      <c r="D487" s="69">
        <v>642</v>
      </c>
    </row>
    <row r="488" spans="1:4" s="52" customFormat="1" ht="15.95" customHeight="1" x14ac:dyDescent="0.25">
      <c r="A488" s="109" t="s">
        <v>1396</v>
      </c>
      <c r="B488" s="69">
        <v>893</v>
      </c>
      <c r="C488" s="69" t="s">
        <v>36</v>
      </c>
      <c r="D488" s="69">
        <v>893</v>
      </c>
    </row>
    <row r="489" spans="1:4" s="52" customFormat="1" ht="15.95" customHeight="1" x14ac:dyDescent="0.25">
      <c r="A489" s="109" t="s">
        <v>1397</v>
      </c>
      <c r="B489" s="69">
        <v>4</v>
      </c>
      <c r="C489" s="69" t="s">
        <v>36</v>
      </c>
      <c r="D489" s="69">
        <v>4</v>
      </c>
    </row>
    <row r="490" spans="1:4" s="52" customFormat="1" ht="15.95" customHeight="1" x14ac:dyDescent="0.25">
      <c r="A490" s="109" t="s">
        <v>1398</v>
      </c>
      <c r="B490" s="69">
        <v>5390</v>
      </c>
      <c r="C490" s="69" t="s">
        <v>36</v>
      </c>
      <c r="D490" s="69">
        <v>5390</v>
      </c>
    </row>
    <row r="491" spans="1:4" s="52" customFormat="1" ht="15.95" customHeight="1" x14ac:dyDescent="0.25">
      <c r="A491" s="109" t="s">
        <v>1399</v>
      </c>
      <c r="B491" s="69">
        <v>1067</v>
      </c>
      <c r="C491" s="69" t="s">
        <v>36</v>
      </c>
      <c r="D491" s="69">
        <v>1067</v>
      </c>
    </row>
    <row r="492" spans="1:4" s="52" customFormat="1" ht="15.95" customHeight="1" x14ac:dyDescent="0.25">
      <c r="A492" s="109" t="s">
        <v>1400</v>
      </c>
      <c r="B492" s="69">
        <v>748</v>
      </c>
      <c r="C492" s="69" t="s">
        <v>36</v>
      </c>
      <c r="D492" s="69">
        <v>748</v>
      </c>
    </row>
    <row r="493" spans="1:4" s="52" customFormat="1" ht="15.95" customHeight="1" x14ac:dyDescent="0.25">
      <c r="A493" s="109" t="s">
        <v>1401</v>
      </c>
      <c r="B493" s="69">
        <v>3479</v>
      </c>
      <c r="C493" s="69" t="s">
        <v>36</v>
      </c>
      <c r="D493" s="69">
        <v>3479</v>
      </c>
    </row>
    <row r="494" spans="1:4" s="52" customFormat="1" ht="15.95" customHeight="1" x14ac:dyDescent="0.25">
      <c r="A494" s="109" t="s">
        <v>56</v>
      </c>
      <c r="B494" s="69">
        <v>1012</v>
      </c>
      <c r="C494" s="69" t="s">
        <v>36</v>
      </c>
      <c r="D494" s="69">
        <v>1012</v>
      </c>
    </row>
    <row r="495" spans="1:4" s="52" customFormat="1" ht="15.95" customHeight="1" x14ac:dyDescent="0.25">
      <c r="A495" s="109" t="s">
        <v>1402</v>
      </c>
      <c r="B495" s="69">
        <v>1679</v>
      </c>
      <c r="C495" s="69" t="s">
        <v>36</v>
      </c>
      <c r="D495" s="69">
        <v>1679</v>
      </c>
    </row>
    <row r="496" spans="1:4" s="74" customFormat="1" ht="15.95" customHeight="1" x14ac:dyDescent="0.25">
      <c r="A496" s="108" t="s">
        <v>193</v>
      </c>
      <c r="B496" s="67">
        <v>13330</v>
      </c>
      <c r="C496" s="67" t="s">
        <v>36</v>
      </c>
      <c r="D496" s="67">
        <v>13330</v>
      </c>
    </row>
    <row r="497" spans="1:4" s="52" customFormat="1" ht="15.95" customHeight="1" x14ac:dyDescent="0.25">
      <c r="A497" s="109" t="s">
        <v>1403</v>
      </c>
      <c r="B497" s="69">
        <v>2873</v>
      </c>
      <c r="C497" s="69" t="s">
        <v>36</v>
      </c>
      <c r="D497" s="69">
        <v>2873</v>
      </c>
    </row>
    <row r="498" spans="1:4" s="52" customFormat="1" ht="15.95" customHeight="1" x14ac:dyDescent="0.25">
      <c r="A498" s="109" t="s">
        <v>1404</v>
      </c>
      <c r="B498" s="69">
        <v>591</v>
      </c>
      <c r="C498" s="69" t="s">
        <v>36</v>
      </c>
      <c r="D498" s="69">
        <v>591</v>
      </c>
    </row>
    <row r="499" spans="1:4" s="52" customFormat="1" ht="15.95" customHeight="1" x14ac:dyDescent="0.25">
      <c r="A499" s="109" t="s">
        <v>1405</v>
      </c>
      <c r="B499" s="69">
        <v>1084</v>
      </c>
      <c r="C499" s="69" t="s">
        <v>36</v>
      </c>
      <c r="D499" s="69">
        <v>1084</v>
      </c>
    </row>
    <row r="500" spans="1:4" s="52" customFormat="1" ht="15.95" customHeight="1" x14ac:dyDescent="0.25">
      <c r="A500" s="109" t="s">
        <v>1406</v>
      </c>
      <c r="B500" s="69">
        <v>726</v>
      </c>
      <c r="C500" s="69" t="s">
        <v>36</v>
      </c>
      <c r="D500" s="69">
        <v>726</v>
      </c>
    </row>
    <row r="501" spans="1:4" s="52" customFormat="1" ht="15.95" customHeight="1" x14ac:dyDescent="0.25">
      <c r="A501" s="109" t="s">
        <v>1407</v>
      </c>
      <c r="B501" s="69">
        <v>2631</v>
      </c>
      <c r="C501" s="69" t="s">
        <v>36</v>
      </c>
      <c r="D501" s="69">
        <v>2631</v>
      </c>
    </row>
    <row r="502" spans="1:4" s="52" customFormat="1" ht="15.95" customHeight="1" x14ac:dyDescent="0.25">
      <c r="A502" s="109" t="s">
        <v>129</v>
      </c>
      <c r="B502" s="69">
        <v>2113</v>
      </c>
      <c r="C502" s="69" t="s">
        <v>36</v>
      </c>
      <c r="D502" s="69">
        <v>2113</v>
      </c>
    </row>
    <row r="503" spans="1:4" s="52" customFormat="1" ht="15.95" customHeight="1" x14ac:dyDescent="0.25">
      <c r="A503" s="109" t="s">
        <v>1375</v>
      </c>
      <c r="B503" s="69">
        <v>2356</v>
      </c>
      <c r="C503" s="69" t="s">
        <v>36</v>
      </c>
      <c r="D503" s="69">
        <v>2356</v>
      </c>
    </row>
    <row r="504" spans="1:4" s="52" customFormat="1" ht="15.95" customHeight="1" x14ac:dyDescent="0.25">
      <c r="A504" s="109" t="s">
        <v>1408</v>
      </c>
      <c r="B504" s="69">
        <v>956</v>
      </c>
      <c r="C504" s="69" t="s">
        <v>36</v>
      </c>
      <c r="D504" s="69">
        <v>956</v>
      </c>
    </row>
    <row r="505" spans="1:4" s="74" customFormat="1" ht="15.95" customHeight="1" x14ac:dyDescent="0.25">
      <c r="A505" s="108" t="s">
        <v>194</v>
      </c>
      <c r="B505" s="67">
        <v>22349</v>
      </c>
      <c r="C505" s="67" t="s">
        <v>36</v>
      </c>
      <c r="D505" s="67">
        <v>22349</v>
      </c>
    </row>
    <row r="506" spans="1:4" s="52" customFormat="1" ht="15.95" customHeight="1" x14ac:dyDescent="0.25">
      <c r="A506" s="109" t="s">
        <v>1409</v>
      </c>
      <c r="B506" s="69">
        <v>3196</v>
      </c>
      <c r="C506" s="69" t="s">
        <v>36</v>
      </c>
      <c r="D506" s="69">
        <v>3196</v>
      </c>
    </row>
    <row r="507" spans="1:4" s="52" customFormat="1" ht="15.95" customHeight="1" x14ac:dyDescent="0.25">
      <c r="A507" s="109" t="s">
        <v>165</v>
      </c>
      <c r="B507" s="69">
        <v>2017</v>
      </c>
      <c r="C507" s="69" t="s">
        <v>36</v>
      </c>
      <c r="D507" s="69">
        <v>2017</v>
      </c>
    </row>
    <row r="508" spans="1:4" s="52" customFormat="1" ht="15.95" customHeight="1" x14ac:dyDescent="0.25">
      <c r="A508" s="109" t="s">
        <v>873</v>
      </c>
      <c r="B508" s="69">
        <v>3714</v>
      </c>
      <c r="C508" s="69" t="s">
        <v>36</v>
      </c>
      <c r="D508" s="69">
        <v>3714</v>
      </c>
    </row>
    <row r="509" spans="1:4" s="52" customFormat="1" ht="15.95" customHeight="1" x14ac:dyDescent="0.25">
      <c r="A509" s="109" t="s">
        <v>1410</v>
      </c>
      <c r="B509" s="69">
        <v>1437</v>
      </c>
      <c r="C509" s="69" t="s">
        <v>36</v>
      </c>
      <c r="D509" s="69">
        <v>1437</v>
      </c>
    </row>
    <row r="510" spans="1:4" s="52" customFormat="1" ht="15.95" customHeight="1" x14ac:dyDescent="0.25">
      <c r="A510" s="109" t="s">
        <v>435</v>
      </c>
      <c r="B510" s="69">
        <v>5786</v>
      </c>
      <c r="C510" s="69" t="s">
        <v>36</v>
      </c>
      <c r="D510" s="69">
        <v>5786</v>
      </c>
    </row>
    <row r="511" spans="1:4" s="52" customFormat="1" ht="15.95" customHeight="1" x14ac:dyDescent="0.25">
      <c r="A511" s="109" t="s">
        <v>1411</v>
      </c>
      <c r="B511" s="69">
        <v>1228</v>
      </c>
      <c r="C511" s="69" t="s">
        <v>36</v>
      </c>
      <c r="D511" s="69">
        <v>1228</v>
      </c>
    </row>
    <row r="512" spans="1:4" s="52" customFormat="1" ht="15.95" customHeight="1" x14ac:dyDescent="0.25">
      <c r="A512" s="109" t="s">
        <v>1412</v>
      </c>
      <c r="B512" s="69">
        <v>2672</v>
      </c>
      <c r="C512" s="69" t="s">
        <v>36</v>
      </c>
      <c r="D512" s="69">
        <v>2672</v>
      </c>
    </row>
    <row r="513" spans="1:4" s="52" customFormat="1" ht="15.95" customHeight="1" x14ac:dyDescent="0.25">
      <c r="A513" s="109" t="s">
        <v>1413</v>
      </c>
      <c r="B513" s="69">
        <v>2299</v>
      </c>
      <c r="C513" s="69" t="s">
        <v>36</v>
      </c>
      <c r="D513" s="69">
        <v>2299</v>
      </c>
    </row>
    <row r="514" spans="1:4" s="52" customFormat="1" ht="15.95" customHeight="1" x14ac:dyDescent="0.2">
      <c r="A514" s="70" t="s">
        <v>195</v>
      </c>
      <c r="B514" s="67">
        <v>149640</v>
      </c>
      <c r="C514" s="67">
        <v>18114</v>
      </c>
      <c r="D514" s="67">
        <v>131526</v>
      </c>
    </row>
    <row r="515" spans="1:4" s="52" customFormat="1" ht="15.95" customHeight="1" x14ac:dyDescent="0.2">
      <c r="A515" s="108" t="s">
        <v>2112</v>
      </c>
      <c r="B515" s="67">
        <v>18114</v>
      </c>
      <c r="C515" s="67">
        <v>18114</v>
      </c>
      <c r="D515" s="67" t="s">
        <v>36</v>
      </c>
    </row>
    <row r="516" spans="1:4" s="74" customFormat="1" ht="15.95" customHeight="1" x14ac:dyDescent="0.25">
      <c r="A516" s="108" t="s">
        <v>196</v>
      </c>
      <c r="B516" s="67">
        <v>7194</v>
      </c>
      <c r="C516" s="67" t="s">
        <v>36</v>
      </c>
      <c r="D516" s="67">
        <v>7194</v>
      </c>
    </row>
    <row r="517" spans="1:4" s="52" customFormat="1" ht="15.95" customHeight="1" x14ac:dyDescent="0.25">
      <c r="A517" s="109" t="s">
        <v>436</v>
      </c>
      <c r="B517" s="69">
        <v>1939</v>
      </c>
      <c r="C517" s="69" t="s">
        <v>36</v>
      </c>
      <c r="D517" s="69">
        <v>1939</v>
      </c>
    </row>
    <row r="518" spans="1:4" s="52" customFormat="1" ht="15.95" customHeight="1" x14ac:dyDescent="0.25">
      <c r="A518" s="109" t="s">
        <v>489</v>
      </c>
      <c r="B518" s="69">
        <v>2651</v>
      </c>
      <c r="C518" s="69" t="s">
        <v>36</v>
      </c>
      <c r="D518" s="69">
        <v>2651</v>
      </c>
    </row>
    <row r="519" spans="1:4" s="52" customFormat="1" ht="15.95" customHeight="1" x14ac:dyDescent="0.25">
      <c r="A519" s="109" t="s">
        <v>1414</v>
      </c>
      <c r="B519" s="69">
        <v>714</v>
      </c>
      <c r="C519" s="69" t="s">
        <v>36</v>
      </c>
      <c r="D519" s="69">
        <v>714</v>
      </c>
    </row>
    <row r="520" spans="1:4" s="52" customFormat="1" ht="15.95" customHeight="1" x14ac:dyDescent="0.25">
      <c r="A520" s="109" t="s">
        <v>1415</v>
      </c>
      <c r="B520" s="69">
        <v>1294</v>
      </c>
      <c r="C520" s="69" t="s">
        <v>36</v>
      </c>
      <c r="D520" s="69">
        <v>1294</v>
      </c>
    </row>
    <row r="521" spans="1:4" s="52" customFormat="1" ht="15.95" customHeight="1" x14ac:dyDescent="0.25">
      <c r="A521" s="109" t="s">
        <v>1416</v>
      </c>
      <c r="B521" s="69">
        <v>596</v>
      </c>
      <c r="C521" s="69" t="s">
        <v>36</v>
      </c>
      <c r="D521" s="69">
        <v>596</v>
      </c>
    </row>
    <row r="522" spans="1:4" s="52" customFormat="1" ht="15.95" customHeight="1" x14ac:dyDescent="0.25">
      <c r="A522" s="109"/>
      <c r="B522" s="69"/>
      <c r="C522" s="69"/>
      <c r="D522" s="69"/>
    </row>
    <row r="523" spans="1:4" s="52" customFormat="1" ht="15.95" customHeight="1" x14ac:dyDescent="0.25">
      <c r="A523" s="109"/>
      <c r="B523" s="69"/>
      <c r="C523" s="69"/>
      <c r="D523" s="69"/>
    </row>
    <row r="524" spans="1:4" s="52" customFormat="1" ht="15.95" customHeight="1" x14ac:dyDescent="0.25">
      <c r="A524" s="109"/>
      <c r="B524" s="69"/>
      <c r="C524" s="69"/>
      <c r="D524" s="69"/>
    </row>
    <row r="525" spans="1:4" s="52" customFormat="1" ht="15.95" customHeight="1" x14ac:dyDescent="0.25">
      <c r="A525" s="109"/>
      <c r="B525" s="69"/>
      <c r="C525" s="69"/>
      <c r="D525" s="69"/>
    </row>
    <row r="526" spans="1:4" s="74" customFormat="1" ht="15.95" customHeight="1" x14ac:dyDescent="0.25">
      <c r="A526" s="108" t="s">
        <v>197</v>
      </c>
      <c r="B526" s="67">
        <v>19377</v>
      </c>
      <c r="C526" s="67" t="s">
        <v>36</v>
      </c>
      <c r="D526" s="67">
        <v>19377</v>
      </c>
    </row>
    <row r="527" spans="1:4" s="52" customFormat="1" ht="15.95" customHeight="1" x14ac:dyDescent="0.25">
      <c r="A527" s="109" t="s">
        <v>1417</v>
      </c>
      <c r="B527" s="69">
        <v>2758</v>
      </c>
      <c r="C527" s="69" t="s">
        <v>36</v>
      </c>
      <c r="D527" s="69">
        <v>2758</v>
      </c>
    </row>
    <row r="528" spans="1:4" s="52" customFormat="1" ht="15.95" customHeight="1" x14ac:dyDescent="0.25">
      <c r="A528" s="109" t="s">
        <v>520</v>
      </c>
      <c r="B528" s="69">
        <v>5493</v>
      </c>
      <c r="C528" s="69" t="s">
        <v>36</v>
      </c>
      <c r="D528" s="69">
        <v>5493</v>
      </c>
    </row>
    <row r="529" spans="1:4" s="52" customFormat="1" ht="15.95" customHeight="1" x14ac:dyDescent="0.25">
      <c r="A529" s="109" t="s">
        <v>112</v>
      </c>
      <c r="B529" s="69">
        <v>1289</v>
      </c>
      <c r="C529" s="69" t="s">
        <v>36</v>
      </c>
      <c r="D529" s="69">
        <v>1289</v>
      </c>
    </row>
    <row r="530" spans="1:4" s="52" customFormat="1" ht="15.95" customHeight="1" x14ac:dyDescent="0.25">
      <c r="A530" s="109" t="s">
        <v>1418</v>
      </c>
      <c r="B530" s="69">
        <v>1812</v>
      </c>
      <c r="C530" s="69" t="s">
        <v>36</v>
      </c>
      <c r="D530" s="69">
        <v>1812</v>
      </c>
    </row>
    <row r="531" spans="1:4" s="52" customFormat="1" ht="15.95" customHeight="1" x14ac:dyDescent="0.25">
      <c r="A531" s="109" t="s">
        <v>1419</v>
      </c>
      <c r="B531" s="69">
        <v>836</v>
      </c>
      <c r="C531" s="69" t="s">
        <v>36</v>
      </c>
      <c r="D531" s="69">
        <v>836</v>
      </c>
    </row>
    <row r="532" spans="1:4" s="52" customFormat="1" ht="15.95" customHeight="1" x14ac:dyDescent="0.25">
      <c r="A532" s="109" t="s">
        <v>1420</v>
      </c>
      <c r="B532" s="69">
        <v>909</v>
      </c>
      <c r="C532" s="69" t="s">
        <v>36</v>
      </c>
      <c r="D532" s="69">
        <v>909</v>
      </c>
    </row>
    <row r="533" spans="1:4" s="52" customFormat="1" ht="15.95" customHeight="1" x14ac:dyDescent="0.25">
      <c r="A533" s="109" t="s">
        <v>1421</v>
      </c>
      <c r="B533" s="69">
        <v>1924</v>
      </c>
      <c r="C533" s="69" t="s">
        <v>36</v>
      </c>
      <c r="D533" s="69">
        <v>1924</v>
      </c>
    </row>
    <row r="534" spans="1:4" s="52" customFormat="1" ht="15.95" customHeight="1" x14ac:dyDescent="0.25">
      <c r="A534" s="109" t="s">
        <v>1422</v>
      </c>
      <c r="B534" s="69">
        <v>3483</v>
      </c>
      <c r="C534" s="69" t="s">
        <v>36</v>
      </c>
      <c r="D534" s="69">
        <v>3483</v>
      </c>
    </row>
    <row r="535" spans="1:4" s="52" customFormat="1" ht="15.95" customHeight="1" x14ac:dyDescent="0.25">
      <c r="A535" s="109" t="s">
        <v>1423</v>
      </c>
      <c r="B535" s="69">
        <v>873</v>
      </c>
      <c r="C535" s="69" t="s">
        <v>36</v>
      </c>
      <c r="D535" s="69">
        <v>873</v>
      </c>
    </row>
    <row r="536" spans="1:4" s="74" customFormat="1" ht="15.95" customHeight="1" x14ac:dyDescent="0.25">
      <c r="A536" s="108" t="s">
        <v>198</v>
      </c>
      <c r="B536" s="67">
        <v>11185</v>
      </c>
      <c r="C536" s="67" t="s">
        <v>36</v>
      </c>
      <c r="D536" s="67">
        <v>11185</v>
      </c>
    </row>
    <row r="537" spans="1:4" s="52" customFormat="1" ht="15.95" customHeight="1" x14ac:dyDescent="0.25">
      <c r="A537" s="109" t="s">
        <v>1424</v>
      </c>
      <c r="B537" s="69">
        <v>6661</v>
      </c>
      <c r="C537" s="69" t="s">
        <v>36</v>
      </c>
      <c r="D537" s="69">
        <v>6661</v>
      </c>
    </row>
    <row r="538" spans="1:4" s="52" customFormat="1" ht="15.95" customHeight="1" x14ac:dyDescent="0.25">
      <c r="A538" s="109" t="s">
        <v>65</v>
      </c>
      <c r="B538" s="69">
        <v>1253</v>
      </c>
      <c r="C538" s="69" t="s">
        <v>36</v>
      </c>
      <c r="D538" s="69">
        <v>1253</v>
      </c>
    </row>
    <row r="539" spans="1:4" s="52" customFormat="1" ht="15.95" customHeight="1" x14ac:dyDescent="0.25">
      <c r="A539" s="109" t="s">
        <v>1229</v>
      </c>
      <c r="B539" s="69">
        <v>356</v>
      </c>
      <c r="C539" s="69" t="s">
        <v>36</v>
      </c>
      <c r="D539" s="69">
        <v>356</v>
      </c>
    </row>
    <row r="540" spans="1:4" s="52" customFormat="1" ht="15.95" customHeight="1" x14ac:dyDescent="0.25">
      <c r="A540" s="109" t="s">
        <v>614</v>
      </c>
      <c r="B540" s="69">
        <v>2834</v>
      </c>
      <c r="C540" s="69" t="s">
        <v>36</v>
      </c>
      <c r="D540" s="69">
        <v>2834</v>
      </c>
    </row>
    <row r="541" spans="1:4" s="52" customFormat="1" ht="15.95" customHeight="1" x14ac:dyDescent="0.25">
      <c r="A541" s="109" t="s">
        <v>774</v>
      </c>
      <c r="B541" s="69">
        <v>25</v>
      </c>
      <c r="C541" s="69" t="s">
        <v>36</v>
      </c>
      <c r="D541" s="69">
        <v>25</v>
      </c>
    </row>
    <row r="542" spans="1:4" s="52" customFormat="1" ht="15.95" customHeight="1" x14ac:dyDescent="0.25">
      <c r="A542" s="109" t="s">
        <v>1425</v>
      </c>
      <c r="B542" s="69">
        <v>56</v>
      </c>
      <c r="C542" s="69" t="s">
        <v>36</v>
      </c>
      <c r="D542" s="69">
        <v>56</v>
      </c>
    </row>
    <row r="543" spans="1:4" s="74" customFormat="1" ht="15.95" customHeight="1" x14ac:dyDescent="0.25">
      <c r="A543" s="108" t="s">
        <v>199</v>
      </c>
      <c r="B543" s="67">
        <v>27013</v>
      </c>
      <c r="C543" s="67" t="s">
        <v>36</v>
      </c>
      <c r="D543" s="67">
        <v>27013</v>
      </c>
    </row>
    <row r="544" spans="1:4" s="52" customFormat="1" ht="15.95" customHeight="1" x14ac:dyDescent="0.25">
      <c r="A544" s="109" t="s">
        <v>1426</v>
      </c>
      <c r="B544" s="69">
        <v>20131</v>
      </c>
      <c r="C544" s="69" t="s">
        <v>36</v>
      </c>
      <c r="D544" s="69">
        <v>20131</v>
      </c>
    </row>
    <row r="545" spans="1:4" s="52" customFormat="1" ht="15.95" customHeight="1" x14ac:dyDescent="0.25">
      <c r="A545" s="109" t="s">
        <v>1427</v>
      </c>
      <c r="B545" s="69">
        <v>2160</v>
      </c>
      <c r="C545" s="69" t="s">
        <v>36</v>
      </c>
      <c r="D545" s="69">
        <v>2160</v>
      </c>
    </row>
    <row r="546" spans="1:4" s="52" customFormat="1" ht="15.95" customHeight="1" x14ac:dyDescent="0.25">
      <c r="A546" s="109" t="s">
        <v>1428</v>
      </c>
      <c r="B546" s="69">
        <v>681</v>
      </c>
      <c r="C546" s="69" t="s">
        <v>36</v>
      </c>
      <c r="D546" s="69">
        <v>681</v>
      </c>
    </row>
    <row r="547" spans="1:4" s="52" customFormat="1" ht="15.95" customHeight="1" x14ac:dyDescent="0.25">
      <c r="A547" s="109" t="s">
        <v>1429</v>
      </c>
      <c r="B547" s="69">
        <v>1879</v>
      </c>
      <c r="C547" s="69" t="s">
        <v>36</v>
      </c>
      <c r="D547" s="69">
        <v>1879</v>
      </c>
    </row>
    <row r="548" spans="1:4" s="52" customFormat="1" ht="15.95" customHeight="1" x14ac:dyDescent="0.25">
      <c r="A548" s="109" t="s">
        <v>614</v>
      </c>
      <c r="B548" s="69">
        <v>2162</v>
      </c>
      <c r="C548" s="69" t="s">
        <v>36</v>
      </c>
      <c r="D548" s="69">
        <v>2162</v>
      </c>
    </row>
    <row r="549" spans="1:4" s="74" customFormat="1" ht="15.95" customHeight="1" x14ac:dyDescent="0.25">
      <c r="A549" s="108" t="s">
        <v>200</v>
      </c>
      <c r="B549" s="67">
        <v>17362</v>
      </c>
      <c r="C549" s="67" t="s">
        <v>36</v>
      </c>
      <c r="D549" s="67">
        <v>17362</v>
      </c>
    </row>
    <row r="550" spans="1:4" s="52" customFormat="1" ht="15.95" customHeight="1" x14ac:dyDescent="0.25">
      <c r="A550" s="109" t="s">
        <v>1430</v>
      </c>
      <c r="B550" s="69">
        <v>3751</v>
      </c>
      <c r="C550" s="69" t="s">
        <v>36</v>
      </c>
      <c r="D550" s="69">
        <v>3751</v>
      </c>
    </row>
    <row r="551" spans="1:4" s="52" customFormat="1" ht="15.95" customHeight="1" x14ac:dyDescent="0.25">
      <c r="A551" s="109" t="s">
        <v>664</v>
      </c>
      <c r="B551" s="69">
        <v>3214</v>
      </c>
      <c r="C551" s="69" t="s">
        <v>36</v>
      </c>
      <c r="D551" s="69">
        <v>3214</v>
      </c>
    </row>
    <row r="552" spans="1:4" s="52" customFormat="1" ht="15.95" customHeight="1" x14ac:dyDescent="0.25">
      <c r="A552" s="109" t="s">
        <v>1431</v>
      </c>
      <c r="B552" s="69">
        <v>3238</v>
      </c>
      <c r="C552" s="69" t="s">
        <v>36</v>
      </c>
      <c r="D552" s="69">
        <v>3238</v>
      </c>
    </row>
    <row r="553" spans="1:4" s="52" customFormat="1" ht="15.95" customHeight="1" x14ac:dyDescent="0.25">
      <c r="A553" s="109" t="s">
        <v>556</v>
      </c>
      <c r="B553" s="69">
        <v>922</v>
      </c>
      <c r="C553" s="69" t="s">
        <v>36</v>
      </c>
      <c r="D553" s="69">
        <v>922</v>
      </c>
    </row>
    <row r="554" spans="1:4" s="52" customFormat="1" ht="15.95" customHeight="1" x14ac:dyDescent="0.25">
      <c r="A554" s="109" t="s">
        <v>1432</v>
      </c>
      <c r="B554" s="69" t="s">
        <v>36</v>
      </c>
      <c r="C554" s="69" t="s">
        <v>36</v>
      </c>
      <c r="D554" s="69" t="s">
        <v>36</v>
      </c>
    </row>
    <row r="555" spans="1:4" s="52" customFormat="1" ht="15.95" customHeight="1" x14ac:dyDescent="0.25">
      <c r="A555" s="109" t="s">
        <v>870</v>
      </c>
      <c r="B555" s="69">
        <v>348</v>
      </c>
      <c r="C555" s="69" t="s">
        <v>36</v>
      </c>
      <c r="D555" s="69">
        <v>348</v>
      </c>
    </row>
    <row r="556" spans="1:4" s="52" customFormat="1" ht="15.95" customHeight="1" x14ac:dyDescent="0.25">
      <c r="A556" s="109" t="s">
        <v>431</v>
      </c>
      <c r="B556" s="69">
        <v>3416</v>
      </c>
      <c r="C556" s="69" t="s">
        <v>36</v>
      </c>
      <c r="D556" s="69">
        <v>3416</v>
      </c>
    </row>
    <row r="557" spans="1:4" s="52" customFormat="1" ht="15.95" customHeight="1" x14ac:dyDescent="0.25">
      <c r="A557" s="109" t="s">
        <v>56</v>
      </c>
      <c r="B557" s="69">
        <v>2473</v>
      </c>
      <c r="C557" s="69" t="s">
        <v>36</v>
      </c>
      <c r="D557" s="69">
        <v>2473</v>
      </c>
    </row>
    <row r="558" spans="1:4" s="74" customFormat="1" ht="15.95" customHeight="1" x14ac:dyDescent="0.25">
      <c r="A558" s="108" t="s">
        <v>201</v>
      </c>
      <c r="B558" s="67">
        <v>17729</v>
      </c>
      <c r="C558" s="67" t="s">
        <v>36</v>
      </c>
      <c r="D558" s="67">
        <v>17729</v>
      </c>
    </row>
    <row r="559" spans="1:4" s="52" customFormat="1" ht="15.95" customHeight="1" x14ac:dyDescent="0.25">
      <c r="A559" s="109" t="s">
        <v>431</v>
      </c>
      <c r="B559" s="69">
        <v>3715</v>
      </c>
      <c r="C559" s="69" t="s">
        <v>36</v>
      </c>
      <c r="D559" s="69">
        <v>3715</v>
      </c>
    </row>
    <row r="560" spans="1:4" s="52" customFormat="1" ht="15.95" customHeight="1" x14ac:dyDescent="0.25">
      <c r="A560" s="109" t="s">
        <v>73</v>
      </c>
      <c r="B560" s="69">
        <v>1448</v>
      </c>
      <c r="C560" s="69" t="s">
        <v>36</v>
      </c>
      <c r="D560" s="69">
        <v>1448</v>
      </c>
    </row>
    <row r="561" spans="1:4" s="52" customFormat="1" ht="15.95" customHeight="1" x14ac:dyDescent="0.25">
      <c r="A561" s="109" t="s">
        <v>633</v>
      </c>
      <c r="B561" s="69">
        <v>1822</v>
      </c>
      <c r="C561" s="69" t="s">
        <v>36</v>
      </c>
      <c r="D561" s="69">
        <v>1822</v>
      </c>
    </row>
    <row r="562" spans="1:4" s="52" customFormat="1" ht="15.95" customHeight="1" x14ac:dyDescent="0.25">
      <c r="A562" s="109" t="s">
        <v>1433</v>
      </c>
      <c r="B562" s="69">
        <v>5036</v>
      </c>
      <c r="C562" s="69" t="s">
        <v>36</v>
      </c>
      <c r="D562" s="69">
        <v>5036</v>
      </c>
    </row>
    <row r="563" spans="1:4" s="52" customFormat="1" ht="15.95" customHeight="1" x14ac:dyDescent="0.25">
      <c r="A563" s="109" t="s">
        <v>1434</v>
      </c>
      <c r="B563" s="69">
        <v>986</v>
      </c>
      <c r="C563" s="69" t="s">
        <v>36</v>
      </c>
      <c r="D563" s="69">
        <v>986</v>
      </c>
    </row>
    <row r="564" spans="1:4" s="52" customFormat="1" ht="15.95" customHeight="1" x14ac:dyDescent="0.25">
      <c r="A564" s="109" t="s">
        <v>1435</v>
      </c>
      <c r="B564" s="69">
        <v>893</v>
      </c>
      <c r="C564" s="69" t="s">
        <v>36</v>
      </c>
      <c r="D564" s="69">
        <v>893</v>
      </c>
    </row>
    <row r="565" spans="1:4" s="52" customFormat="1" ht="15.95" customHeight="1" x14ac:dyDescent="0.25">
      <c r="A565" s="109" t="s">
        <v>1436</v>
      </c>
      <c r="B565" s="69">
        <v>3829</v>
      </c>
      <c r="C565" s="69" t="s">
        <v>36</v>
      </c>
      <c r="D565" s="69">
        <v>3829</v>
      </c>
    </row>
    <row r="566" spans="1:4" s="52" customFormat="1" ht="15.95" customHeight="1" x14ac:dyDescent="0.25">
      <c r="A566" s="109"/>
      <c r="B566" s="69"/>
      <c r="C566" s="69"/>
      <c r="D566" s="69"/>
    </row>
    <row r="567" spans="1:4" s="52" customFormat="1" ht="15.95" customHeight="1" x14ac:dyDescent="0.25">
      <c r="A567" s="109"/>
      <c r="B567" s="69"/>
      <c r="C567" s="69"/>
      <c r="D567" s="69"/>
    </row>
    <row r="568" spans="1:4" s="52" customFormat="1" ht="15.95" customHeight="1" x14ac:dyDescent="0.25">
      <c r="A568" s="109"/>
      <c r="B568" s="69"/>
      <c r="C568" s="69"/>
      <c r="D568" s="69"/>
    </row>
    <row r="569" spans="1:4" s="52" customFormat="1" ht="15.95" customHeight="1" x14ac:dyDescent="0.25">
      <c r="A569" s="109"/>
      <c r="B569" s="69"/>
      <c r="C569" s="69"/>
      <c r="D569" s="69"/>
    </row>
    <row r="570" spans="1:4" s="74" customFormat="1" ht="15.95" customHeight="1" x14ac:dyDescent="0.25">
      <c r="A570" s="108" t="s">
        <v>202</v>
      </c>
      <c r="B570" s="67">
        <v>17724</v>
      </c>
      <c r="C570" s="67" t="s">
        <v>36</v>
      </c>
      <c r="D570" s="67">
        <v>17724</v>
      </c>
    </row>
    <row r="571" spans="1:4" s="52" customFormat="1" ht="15.95" customHeight="1" x14ac:dyDescent="0.25">
      <c r="A571" s="109" t="s">
        <v>1437</v>
      </c>
      <c r="B571" s="69">
        <v>5078</v>
      </c>
      <c r="C571" s="69" t="s">
        <v>36</v>
      </c>
      <c r="D571" s="69">
        <v>5078</v>
      </c>
    </row>
    <row r="572" spans="1:4" s="52" customFormat="1" ht="15.95" customHeight="1" x14ac:dyDescent="0.25">
      <c r="A572" s="109" t="s">
        <v>1438</v>
      </c>
      <c r="B572" s="69">
        <v>2070</v>
      </c>
      <c r="C572" s="69" t="s">
        <v>36</v>
      </c>
      <c r="D572" s="69">
        <v>2070</v>
      </c>
    </row>
    <row r="573" spans="1:4" s="52" customFormat="1" ht="15.95" customHeight="1" x14ac:dyDescent="0.25">
      <c r="A573" s="109" t="s">
        <v>1439</v>
      </c>
      <c r="B573" s="69">
        <v>1093</v>
      </c>
      <c r="C573" s="69" t="s">
        <v>36</v>
      </c>
      <c r="D573" s="69">
        <v>1093</v>
      </c>
    </row>
    <row r="574" spans="1:4" s="52" customFormat="1" ht="15.95" customHeight="1" x14ac:dyDescent="0.25">
      <c r="A574" s="109" t="s">
        <v>1440</v>
      </c>
      <c r="B574" s="69">
        <v>1098</v>
      </c>
      <c r="C574" s="69" t="s">
        <v>36</v>
      </c>
      <c r="D574" s="69">
        <v>1098</v>
      </c>
    </row>
    <row r="575" spans="1:4" s="52" customFormat="1" ht="15.95" customHeight="1" x14ac:dyDescent="0.25">
      <c r="A575" s="109" t="s">
        <v>1259</v>
      </c>
      <c r="B575" s="69">
        <v>4065</v>
      </c>
      <c r="C575" s="69" t="s">
        <v>36</v>
      </c>
      <c r="D575" s="69">
        <v>4065</v>
      </c>
    </row>
    <row r="576" spans="1:4" s="52" customFormat="1" ht="15.95" customHeight="1" x14ac:dyDescent="0.25">
      <c r="A576" s="109" t="s">
        <v>56</v>
      </c>
      <c r="B576" s="69">
        <v>989</v>
      </c>
      <c r="C576" s="69" t="s">
        <v>36</v>
      </c>
      <c r="D576" s="69">
        <v>989</v>
      </c>
    </row>
    <row r="577" spans="1:4" s="52" customFormat="1" ht="15.95" customHeight="1" x14ac:dyDescent="0.25">
      <c r="A577" s="109" t="s">
        <v>1441</v>
      </c>
      <c r="B577" s="69">
        <v>3331</v>
      </c>
      <c r="C577" s="69" t="s">
        <v>36</v>
      </c>
      <c r="D577" s="69">
        <v>3331</v>
      </c>
    </row>
    <row r="578" spans="1:4" s="74" customFormat="1" ht="15.95" customHeight="1" x14ac:dyDescent="0.25">
      <c r="A578" s="108" t="s">
        <v>203</v>
      </c>
      <c r="B578" s="67">
        <v>13942</v>
      </c>
      <c r="C578" s="67" t="s">
        <v>36</v>
      </c>
      <c r="D578" s="67">
        <v>13942</v>
      </c>
    </row>
    <row r="579" spans="1:4" s="52" customFormat="1" ht="15.95" customHeight="1" x14ac:dyDescent="0.25">
      <c r="A579" s="109" t="s">
        <v>1442</v>
      </c>
      <c r="B579" s="69">
        <v>3642</v>
      </c>
      <c r="C579" s="69" t="s">
        <v>36</v>
      </c>
      <c r="D579" s="69">
        <v>3642</v>
      </c>
    </row>
    <row r="580" spans="1:4" s="52" customFormat="1" ht="15.95" customHeight="1" x14ac:dyDescent="0.25">
      <c r="A580" s="109" t="s">
        <v>1443</v>
      </c>
      <c r="B580" s="69">
        <v>2723</v>
      </c>
      <c r="C580" s="69" t="s">
        <v>36</v>
      </c>
      <c r="D580" s="69">
        <v>2723</v>
      </c>
    </row>
    <row r="581" spans="1:4" s="52" customFormat="1" ht="15.95" customHeight="1" x14ac:dyDescent="0.25">
      <c r="A581" s="109" t="s">
        <v>520</v>
      </c>
      <c r="B581" s="69">
        <v>2314</v>
      </c>
      <c r="C581" s="69" t="s">
        <v>36</v>
      </c>
      <c r="D581" s="69">
        <v>2314</v>
      </c>
    </row>
    <row r="582" spans="1:4" s="52" customFormat="1" ht="15.95" customHeight="1" x14ac:dyDescent="0.25">
      <c r="A582" s="109" t="s">
        <v>1444</v>
      </c>
      <c r="B582" s="69">
        <v>804</v>
      </c>
      <c r="C582" s="69" t="s">
        <v>36</v>
      </c>
      <c r="D582" s="69">
        <v>804</v>
      </c>
    </row>
    <row r="583" spans="1:4" s="52" customFormat="1" ht="15.95" customHeight="1" x14ac:dyDescent="0.25">
      <c r="A583" s="118" t="s">
        <v>1445</v>
      </c>
      <c r="B583" s="69">
        <v>561</v>
      </c>
      <c r="C583" s="69" t="s">
        <v>36</v>
      </c>
      <c r="D583" s="69">
        <v>561</v>
      </c>
    </row>
    <row r="584" spans="1:4" s="52" customFormat="1" ht="15.95" customHeight="1" x14ac:dyDescent="0.25">
      <c r="A584" s="118" t="s">
        <v>1446</v>
      </c>
      <c r="B584" s="69">
        <v>2036</v>
      </c>
      <c r="C584" s="69" t="s">
        <v>36</v>
      </c>
      <c r="D584" s="69">
        <v>2036</v>
      </c>
    </row>
    <row r="585" spans="1:4" s="52" customFormat="1" ht="15.95" customHeight="1" x14ac:dyDescent="0.25">
      <c r="A585" s="118" t="s">
        <v>1447</v>
      </c>
      <c r="B585" s="69">
        <v>1862</v>
      </c>
      <c r="C585" s="69" t="s">
        <v>36</v>
      </c>
      <c r="D585" s="69">
        <v>1862</v>
      </c>
    </row>
    <row r="586" spans="1:4" s="52" customFormat="1" ht="15.95" customHeight="1" x14ac:dyDescent="0.2">
      <c r="A586" s="70" t="s">
        <v>204</v>
      </c>
      <c r="B586" s="67">
        <v>319341</v>
      </c>
      <c r="C586" s="67">
        <v>12234</v>
      </c>
      <c r="D586" s="67">
        <v>307107</v>
      </c>
    </row>
    <row r="587" spans="1:4" s="52" customFormat="1" ht="15.95" customHeight="1" x14ac:dyDescent="0.25">
      <c r="A587" s="108" t="s">
        <v>2113</v>
      </c>
      <c r="B587" s="67">
        <v>12234</v>
      </c>
      <c r="C587" s="67">
        <v>12234</v>
      </c>
      <c r="D587" s="69" t="s">
        <v>36</v>
      </c>
    </row>
    <row r="588" spans="1:4" s="74" customFormat="1" ht="15.95" customHeight="1" x14ac:dyDescent="0.25">
      <c r="A588" s="108" t="s">
        <v>205</v>
      </c>
      <c r="B588" s="67">
        <v>14214</v>
      </c>
      <c r="C588" s="67" t="s">
        <v>36</v>
      </c>
      <c r="D588" s="67">
        <v>14214</v>
      </c>
    </row>
    <row r="589" spans="1:4" s="52" customFormat="1" ht="15.95" customHeight="1" x14ac:dyDescent="0.25">
      <c r="A589" s="118" t="s">
        <v>1448</v>
      </c>
      <c r="B589" s="69">
        <v>3490</v>
      </c>
      <c r="C589" s="69" t="s">
        <v>36</v>
      </c>
      <c r="D589" s="69">
        <v>3490</v>
      </c>
    </row>
    <row r="590" spans="1:4" s="52" customFormat="1" ht="15.95" customHeight="1" x14ac:dyDescent="0.25">
      <c r="A590" s="118" t="s">
        <v>1449</v>
      </c>
      <c r="B590" s="69">
        <v>1848</v>
      </c>
      <c r="C590" s="69" t="s">
        <v>36</v>
      </c>
      <c r="D590" s="69">
        <v>1848</v>
      </c>
    </row>
    <row r="591" spans="1:4" s="52" customFormat="1" ht="15.95" customHeight="1" x14ac:dyDescent="0.25">
      <c r="A591" s="118" t="s">
        <v>1450</v>
      </c>
      <c r="B591" s="69">
        <v>724</v>
      </c>
      <c r="C591" s="69" t="s">
        <v>36</v>
      </c>
      <c r="D591" s="69">
        <v>724</v>
      </c>
    </row>
    <row r="592" spans="1:4" s="52" customFormat="1" ht="15.95" customHeight="1" x14ac:dyDescent="0.25">
      <c r="A592" s="118" t="s">
        <v>1451</v>
      </c>
      <c r="B592" s="69">
        <v>2834</v>
      </c>
      <c r="C592" s="69" t="s">
        <v>36</v>
      </c>
      <c r="D592" s="69">
        <v>2834</v>
      </c>
    </row>
    <row r="593" spans="1:4" s="52" customFormat="1" ht="15.95" customHeight="1" x14ac:dyDescent="0.25">
      <c r="A593" s="118" t="s">
        <v>484</v>
      </c>
      <c r="B593" s="69">
        <v>304</v>
      </c>
      <c r="C593" s="69" t="s">
        <v>36</v>
      </c>
      <c r="D593" s="69">
        <v>304</v>
      </c>
    </row>
    <row r="594" spans="1:4" s="52" customFormat="1" ht="15.95" customHeight="1" x14ac:dyDescent="0.25">
      <c r="A594" s="118" t="s">
        <v>1452</v>
      </c>
      <c r="B594" s="69">
        <v>1623</v>
      </c>
      <c r="C594" s="69" t="s">
        <v>36</v>
      </c>
      <c r="D594" s="69">
        <v>1623</v>
      </c>
    </row>
    <row r="595" spans="1:4" s="52" customFormat="1" ht="15.95" customHeight="1" x14ac:dyDescent="0.25">
      <c r="A595" s="118" t="s">
        <v>1453</v>
      </c>
      <c r="B595" s="69">
        <v>3318</v>
      </c>
      <c r="C595" s="69" t="s">
        <v>36</v>
      </c>
      <c r="D595" s="69">
        <v>3318</v>
      </c>
    </row>
    <row r="596" spans="1:4" s="52" customFormat="1" ht="15.95" customHeight="1" x14ac:dyDescent="0.25">
      <c r="A596" s="118" t="s">
        <v>1454</v>
      </c>
      <c r="B596" s="69">
        <v>73</v>
      </c>
      <c r="C596" s="69" t="s">
        <v>36</v>
      </c>
      <c r="D596" s="69">
        <v>73</v>
      </c>
    </row>
    <row r="597" spans="1:4" s="74" customFormat="1" ht="15.95" customHeight="1" x14ac:dyDescent="0.25">
      <c r="A597" s="108" t="s">
        <v>206</v>
      </c>
      <c r="B597" s="67">
        <v>28900</v>
      </c>
      <c r="C597" s="67" t="s">
        <v>36</v>
      </c>
      <c r="D597" s="67">
        <v>28900</v>
      </c>
    </row>
    <row r="598" spans="1:4" s="52" customFormat="1" ht="15.95" customHeight="1" x14ac:dyDescent="0.25">
      <c r="A598" s="118" t="s">
        <v>1455</v>
      </c>
      <c r="B598" s="69">
        <v>3018</v>
      </c>
      <c r="C598" s="69" t="s">
        <v>36</v>
      </c>
      <c r="D598" s="69">
        <v>3018</v>
      </c>
    </row>
    <row r="599" spans="1:4" s="52" customFormat="1" ht="15.95" customHeight="1" x14ac:dyDescent="0.25">
      <c r="A599" s="118" t="s">
        <v>541</v>
      </c>
      <c r="B599" s="69">
        <v>528</v>
      </c>
      <c r="C599" s="69" t="s">
        <v>36</v>
      </c>
      <c r="D599" s="69">
        <v>528</v>
      </c>
    </row>
    <row r="600" spans="1:4" s="52" customFormat="1" ht="15.95" customHeight="1" x14ac:dyDescent="0.25">
      <c r="A600" s="118" t="s">
        <v>1456</v>
      </c>
      <c r="B600" s="69">
        <v>1774</v>
      </c>
      <c r="C600" s="69" t="s">
        <v>36</v>
      </c>
      <c r="D600" s="69">
        <v>1774</v>
      </c>
    </row>
    <row r="601" spans="1:4" s="52" customFormat="1" ht="15.95" customHeight="1" x14ac:dyDescent="0.25">
      <c r="A601" s="118" t="s">
        <v>1457</v>
      </c>
      <c r="B601" s="69">
        <v>1624</v>
      </c>
      <c r="C601" s="69" t="s">
        <v>36</v>
      </c>
      <c r="D601" s="69">
        <v>1624</v>
      </c>
    </row>
    <row r="602" spans="1:4" s="52" customFormat="1" ht="15.95" customHeight="1" x14ac:dyDescent="0.25">
      <c r="A602" s="118" t="s">
        <v>836</v>
      </c>
      <c r="B602" s="69">
        <v>1286</v>
      </c>
      <c r="C602" s="69" t="s">
        <v>36</v>
      </c>
      <c r="D602" s="69">
        <v>1286</v>
      </c>
    </row>
    <row r="603" spans="1:4" s="52" customFormat="1" ht="15.95" customHeight="1" x14ac:dyDescent="0.25">
      <c r="A603" s="118" t="s">
        <v>423</v>
      </c>
      <c r="B603" s="69">
        <v>1695</v>
      </c>
      <c r="C603" s="69" t="s">
        <v>36</v>
      </c>
      <c r="D603" s="69">
        <v>1695</v>
      </c>
    </row>
    <row r="604" spans="1:4" s="52" customFormat="1" ht="15.95" customHeight="1" x14ac:dyDescent="0.25">
      <c r="A604" s="118" t="s">
        <v>1458</v>
      </c>
      <c r="B604" s="69">
        <v>1837</v>
      </c>
      <c r="C604" s="69" t="s">
        <v>36</v>
      </c>
      <c r="D604" s="69">
        <v>1837</v>
      </c>
    </row>
    <row r="605" spans="1:4" s="52" customFormat="1" ht="15.95" customHeight="1" x14ac:dyDescent="0.25">
      <c r="A605" s="118" t="s">
        <v>1459</v>
      </c>
      <c r="B605" s="69">
        <v>503</v>
      </c>
      <c r="C605" s="69" t="s">
        <v>36</v>
      </c>
      <c r="D605" s="69">
        <v>503</v>
      </c>
    </row>
    <row r="606" spans="1:4" s="52" customFormat="1" ht="15.95" customHeight="1" x14ac:dyDescent="0.25">
      <c r="A606" s="118" t="s">
        <v>1460</v>
      </c>
      <c r="B606" s="69">
        <v>1312</v>
      </c>
      <c r="C606" s="69" t="s">
        <v>36</v>
      </c>
      <c r="D606" s="69">
        <v>1312</v>
      </c>
    </row>
    <row r="607" spans="1:4" s="52" customFormat="1" ht="15.95" customHeight="1" x14ac:dyDescent="0.25">
      <c r="A607" s="118" t="s">
        <v>1461</v>
      </c>
      <c r="B607" s="69">
        <v>561</v>
      </c>
      <c r="C607" s="69" t="s">
        <v>36</v>
      </c>
      <c r="D607" s="69">
        <v>561</v>
      </c>
    </row>
    <row r="608" spans="1:4" s="52" customFormat="1" ht="15.95" customHeight="1" x14ac:dyDescent="0.25">
      <c r="A608" s="118" t="s">
        <v>1462</v>
      </c>
      <c r="B608" s="69">
        <v>1880</v>
      </c>
      <c r="C608" s="69" t="s">
        <v>36</v>
      </c>
      <c r="D608" s="69">
        <v>1880</v>
      </c>
    </row>
    <row r="609" spans="1:4" s="52" customFormat="1" ht="15.95" customHeight="1" x14ac:dyDescent="0.25">
      <c r="A609" s="118" t="s">
        <v>78</v>
      </c>
      <c r="B609" s="69">
        <v>508</v>
      </c>
      <c r="C609" s="69" t="s">
        <v>36</v>
      </c>
      <c r="D609" s="69">
        <v>508</v>
      </c>
    </row>
    <row r="610" spans="1:4" s="52" customFormat="1" ht="15.95" customHeight="1" x14ac:dyDescent="0.25">
      <c r="A610" s="118" t="s">
        <v>831</v>
      </c>
      <c r="B610" s="69">
        <v>1200</v>
      </c>
      <c r="C610" s="69" t="s">
        <v>36</v>
      </c>
      <c r="D610" s="69">
        <v>1200</v>
      </c>
    </row>
    <row r="611" spans="1:4" s="52" customFormat="1" ht="15.95" customHeight="1" x14ac:dyDescent="0.25">
      <c r="A611" s="118" t="s">
        <v>648</v>
      </c>
      <c r="B611" s="69">
        <v>1193</v>
      </c>
      <c r="C611" s="69" t="s">
        <v>36</v>
      </c>
      <c r="D611" s="69">
        <v>1193</v>
      </c>
    </row>
    <row r="612" spans="1:4" s="52" customFormat="1" ht="15.95" customHeight="1" x14ac:dyDescent="0.25">
      <c r="A612" s="118" t="s">
        <v>1463</v>
      </c>
      <c r="B612" s="69">
        <v>1268</v>
      </c>
      <c r="C612" s="69" t="s">
        <v>36</v>
      </c>
      <c r="D612" s="69">
        <v>1268</v>
      </c>
    </row>
    <row r="613" spans="1:4" s="52" customFormat="1" ht="15.95" customHeight="1" x14ac:dyDescent="0.25">
      <c r="A613" s="118" t="s">
        <v>1464</v>
      </c>
      <c r="B613" s="69">
        <v>2080</v>
      </c>
      <c r="C613" s="69" t="s">
        <v>36</v>
      </c>
      <c r="D613" s="69">
        <v>2080</v>
      </c>
    </row>
    <row r="614" spans="1:4" s="52" customFormat="1" ht="15.95" customHeight="1" x14ac:dyDescent="0.25">
      <c r="A614" s="118" t="s">
        <v>1465</v>
      </c>
      <c r="B614" s="69">
        <v>1178</v>
      </c>
      <c r="C614" s="69" t="s">
        <v>36</v>
      </c>
      <c r="D614" s="69">
        <v>1178</v>
      </c>
    </row>
    <row r="615" spans="1:4" s="52" customFormat="1" ht="15.95" customHeight="1" x14ac:dyDescent="0.25">
      <c r="A615" s="118" t="s">
        <v>1466</v>
      </c>
      <c r="B615" s="69">
        <v>3262</v>
      </c>
      <c r="C615" s="69" t="s">
        <v>36</v>
      </c>
      <c r="D615" s="69">
        <v>3262</v>
      </c>
    </row>
    <row r="616" spans="1:4" s="52" customFormat="1" ht="15.95" customHeight="1" x14ac:dyDescent="0.25">
      <c r="A616" s="118" t="s">
        <v>1467</v>
      </c>
      <c r="B616" s="69">
        <v>2193</v>
      </c>
      <c r="C616" s="69" t="s">
        <v>36</v>
      </c>
      <c r="D616" s="69">
        <v>2193</v>
      </c>
    </row>
    <row r="617" spans="1:4" s="74" customFormat="1" ht="15.95" customHeight="1" x14ac:dyDescent="0.25">
      <c r="A617" s="108" t="s">
        <v>207</v>
      </c>
      <c r="B617" s="67">
        <v>4071</v>
      </c>
      <c r="C617" s="67" t="s">
        <v>36</v>
      </c>
      <c r="D617" s="67">
        <v>4071</v>
      </c>
    </row>
    <row r="618" spans="1:4" s="52" customFormat="1" ht="15.95" customHeight="1" x14ac:dyDescent="0.25">
      <c r="A618" s="118" t="s">
        <v>1468</v>
      </c>
      <c r="B618" s="69">
        <v>3135</v>
      </c>
      <c r="C618" s="69" t="s">
        <v>36</v>
      </c>
      <c r="D618" s="69">
        <v>3135</v>
      </c>
    </row>
    <row r="619" spans="1:4" s="52" customFormat="1" ht="15.95" customHeight="1" x14ac:dyDescent="0.25">
      <c r="A619" s="118" t="s">
        <v>1469</v>
      </c>
      <c r="B619" s="69">
        <v>759</v>
      </c>
      <c r="C619" s="69" t="s">
        <v>36</v>
      </c>
      <c r="D619" s="69">
        <v>759</v>
      </c>
    </row>
    <row r="620" spans="1:4" s="52" customFormat="1" ht="15.95" customHeight="1" x14ac:dyDescent="0.25">
      <c r="A620" s="118" t="s">
        <v>1470</v>
      </c>
      <c r="B620" s="69" t="s">
        <v>36</v>
      </c>
      <c r="C620" s="69" t="s">
        <v>36</v>
      </c>
      <c r="D620" s="69" t="s">
        <v>36</v>
      </c>
    </row>
    <row r="621" spans="1:4" s="52" customFormat="1" ht="15.95" customHeight="1" x14ac:dyDescent="0.25">
      <c r="A621" s="118" t="s">
        <v>1454</v>
      </c>
      <c r="B621" s="69">
        <v>177</v>
      </c>
      <c r="C621" s="69" t="s">
        <v>36</v>
      </c>
      <c r="D621" s="69">
        <v>177</v>
      </c>
    </row>
    <row r="622" spans="1:4" s="74" customFormat="1" ht="15.95" customHeight="1" x14ac:dyDescent="0.25">
      <c r="A622" s="108" t="s">
        <v>208</v>
      </c>
      <c r="B622" s="67">
        <v>15691</v>
      </c>
      <c r="C622" s="67" t="s">
        <v>36</v>
      </c>
      <c r="D622" s="67">
        <v>15691</v>
      </c>
    </row>
    <row r="623" spans="1:4" s="52" customFormat="1" ht="15.95" customHeight="1" x14ac:dyDescent="0.25">
      <c r="A623" s="118" t="s">
        <v>436</v>
      </c>
      <c r="B623" s="69">
        <v>6010</v>
      </c>
      <c r="C623" s="69" t="s">
        <v>36</v>
      </c>
      <c r="D623" s="69">
        <v>6010</v>
      </c>
    </row>
    <row r="624" spans="1:4" s="52" customFormat="1" ht="15.95" customHeight="1" x14ac:dyDescent="0.25">
      <c r="A624" s="118" t="s">
        <v>1471</v>
      </c>
      <c r="B624" s="69">
        <v>4611</v>
      </c>
      <c r="C624" s="69" t="s">
        <v>36</v>
      </c>
      <c r="D624" s="69">
        <v>4611</v>
      </c>
    </row>
    <row r="625" spans="1:4" s="52" customFormat="1" ht="15.95" customHeight="1" x14ac:dyDescent="0.25">
      <c r="A625" s="118" t="s">
        <v>1472</v>
      </c>
      <c r="B625" s="69">
        <v>5070</v>
      </c>
      <c r="C625" s="69" t="s">
        <v>36</v>
      </c>
      <c r="D625" s="69">
        <v>5070</v>
      </c>
    </row>
    <row r="626" spans="1:4" s="74" customFormat="1" ht="15.95" customHeight="1" x14ac:dyDescent="0.25">
      <c r="A626" s="108" t="s">
        <v>209</v>
      </c>
      <c r="B626" s="67">
        <v>13764</v>
      </c>
      <c r="C626" s="67" t="s">
        <v>36</v>
      </c>
      <c r="D626" s="67">
        <v>13764</v>
      </c>
    </row>
    <row r="627" spans="1:4" s="52" customFormat="1" ht="15.95" customHeight="1" x14ac:dyDescent="0.25">
      <c r="A627" s="118" t="s">
        <v>1473</v>
      </c>
      <c r="B627" s="69">
        <v>6242</v>
      </c>
      <c r="C627" s="69" t="s">
        <v>36</v>
      </c>
      <c r="D627" s="69">
        <v>6242</v>
      </c>
    </row>
    <row r="628" spans="1:4" s="52" customFormat="1" ht="15.95" customHeight="1" x14ac:dyDescent="0.25">
      <c r="A628" s="118" t="s">
        <v>1455</v>
      </c>
      <c r="B628" s="69">
        <v>5925</v>
      </c>
      <c r="C628" s="69" t="s">
        <v>36</v>
      </c>
      <c r="D628" s="69">
        <v>5925</v>
      </c>
    </row>
    <row r="629" spans="1:4" s="52" customFormat="1" ht="15.95" customHeight="1" x14ac:dyDescent="0.25">
      <c r="A629" s="118" t="s">
        <v>1474</v>
      </c>
      <c r="B629" s="69">
        <v>552</v>
      </c>
      <c r="C629" s="69" t="s">
        <v>36</v>
      </c>
      <c r="D629" s="69">
        <v>552</v>
      </c>
    </row>
    <row r="630" spans="1:4" s="52" customFormat="1" ht="15.95" customHeight="1" x14ac:dyDescent="0.25">
      <c r="A630" s="118" t="s">
        <v>1475</v>
      </c>
      <c r="B630" s="69">
        <v>1045</v>
      </c>
      <c r="C630" s="69" t="s">
        <v>36</v>
      </c>
      <c r="D630" s="69">
        <v>1045</v>
      </c>
    </row>
    <row r="631" spans="1:4" s="74" customFormat="1" ht="15.95" customHeight="1" x14ac:dyDescent="0.25">
      <c r="A631" s="108" t="s">
        <v>210</v>
      </c>
      <c r="B631" s="67">
        <v>16844</v>
      </c>
      <c r="C631" s="67" t="s">
        <v>36</v>
      </c>
      <c r="D631" s="67">
        <v>16844</v>
      </c>
    </row>
    <row r="632" spans="1:4" s="52" customFormat="1" ht="15.95" customHeight="1" x14ac:dyDescent="0.25">
      <c r="A632" s="118" t="s">
        <v>1476</v>
      </c>
      <c r="B632" s="69">
        <v>3201</v>
      </c>
      <c r="C632" s="69" t="s">
        <v>36</v>
      </c>
      <c r="D632" s="69">
        <v>3201</v>
      </c>
    </row>
    <row r="633" spans="1:4" s="52" customFormat="1" ht="15.95" customHeight="1" x14ac:dyDescent="0.25">
      <c r="A633" s="118" t="s">
        <v>41</v>
      </c>
      <c r="B633" s="69">
        <v>182</v>
      </c>
      <c r="C633" s="69" t="s">
        <v>36</v>
      </c>
      <c r="D633" s="69">
        <v>182</v>
      </c>
    </row>
    <row r="634" spans="1:4" s="52" customFormat="1" ht="15.95" customHeight="1" x14ac:dyDescent="0.25">
      <c r="A634" s="118" t="s">
        <v>1477</v>
      </c>
      <c r="B634" s="69">
        <v>2839</v>
      </c>
      <c r="C634" s="69" t="s">
        <v>36</v>
      </c>
      <c r="D634" s="69">
        <v>2839</v>
      </c>
    </row>
    <row r="635" spans="1:4" s="52" customFormat="1" ht="15.95" customHeight="1" x14ac:dyDescent="0.25">
      <c r="A635" s="118" t="s">
        <v>520</v>
      </c>
      <c r="B635" s="69">
        <v>1086</v>
      </c>
      <c r="C635" s="69" t="s">
        <v>36</v>
      </c>
      <c r="D635" s="69">
        <v>1086</v>
      </c>
    </row>
    <row r="636" spans="1:4" s="52" customFormat="1" ht="15.95" customHeight="1" x14ac:dyDescent="0.25">
      <c r="A636" s="118" t="s">
        <v>1478</v>
      </c>
      <c r="B636" s="69">
        <v>300</v>
      </c>
      <c r="C636" s="69" t="s">
        <v>36</v>
      </c>
      <c r="D636" s="69">
        <v>300</v>
      </c>
    </row>
    <row r="637" spans="1:4" s="52" customFormat="1" ht="15.95" customHeight="1" x14ac:dyDescent="0.25">
      <c r="A637" s="118" t="s">
        <v>1479</v>
      </c>
      <c r="B637" s="69">
        <v>2100</v>
      </c>
      <c r="C637" s="69" t="s">
        <v>36</v>
      </c>
      <c r="D637" s="69">
        <v>2100</v>
      </c>
    </row>
    <row r="638" spans="1:4" s="52" customFormat="1" ht="15.95" customHeight="1" x14ac:dyDescent="0.25">
      <c r="A638" s="118" t="s">
        <v>73</v>
      </c>
      <c r="B638" s="69">
        <v>1636</v>
      </c>
      <c r="C638" s="69" t="s">
        <v>36</v>
      </c>
      <c r="D638" s="69">
        <v>1636</v>
      </c>
    </row>
    <row r="639" spans="1:4" s="52" customFormat="1" ht="15.95" customHeight="1" x14ac:dyDescent="0.25">
      <c r="A639" s="118" t="s">
        <v>1480</v>
      </c>
      <c r="B639" s="69">
        <v>793</v>
      </c>
      <c r="C639" s="69" t="s">
        <v>36</v>
      </c>
      <c r="D639" s="69">
        <v>793</v>
      </c>
    </row>
    <row r="640" spans="1:4" s="52" customFormat="1" ht="15.95" customHeight="1" x14ac:dyDescent="0.25">
      <c r="A640" s="118" t="s">
        <v>808</v>
      </c>
      <c r="B640" s="69">
        <v>2109</v>
      </c>
      <c r="C640" s="69" t="s">
        <v>36</v>
      </c>
      <c r="D640" s="69">
        <v>2109</v>
      </c>
    </row>
    <row r="641" spans="1:4" s="52" customFormat="1" ht="15.95" customHeight="1" x14ac:dyDescent="0.25">
      <c r="A641" s="118" t="s">
        <v>1481</v>
      </c>
      <c r="B641" s="69">
        <v>1216</v>
      </c>
      <c r="C641" s="69" t="s">
        <v>36</v>
      </c>
      <c r="D641" s="69">
        <v>1216</v>
      </c>
    </row>
    <row r="642" spans="1:4" s="52" customFormat="1" ht="15.95" customHeight="1" x14ac:dyDescent="0.25">
      <c r="A642" s="118" t="s">
        <v>1482</v>
      </c>
      <c r="B642" s="69">
        <v>738</v>
      </c>
      <c r="C642" s="69" t="s">
        <v>36</v>
      </c>
      <c r="D642" s="69">
        <v>738</v>
      </c>
    </row>
    <row r="643" spans="1:4" s="52" customFormat="1" ht="15.95" customHeight="1" x14ac:dyDescent="0.25">
      <c r="A643" s="118" t="s">
        <v>484</v>
      </c>
      <c r="B643" s="69">
        <v>644</v>
      </c>
      <c r="C643" s="69" t="s">
        <v>36</v>
      </c>
      <c r="D643" s="69">
        <v>644</v>
      </c>
    </row>
    <row r="644" spans="1:4" s="74" customFormat="1" ht="15.95" customHeight="1" x14ac:dyDescent="0.25">
      <c r="A644" s="108" t="s">
        <v>173</v>
      </c>
      <c r="B644" s="67">
        <v>30038</v>
      </c>
      <c r="C644" s="67" t="s">
        <v>36</v>
      </c>
      <c r="D644" s="67">
        <v>30038</v>
      </c>
    </row>
    <row r="645" spans="1:4" s="52" customFormat="1" ht="15.95" customHeight="1" x14ac:dyDescent="0.25">
      <c r="A645" s="118" t="s">
        <v>664</v>
      </c>
      <c r="B645" s="69">
        <v>3030</v>
      </c>
      <c r="C645" s="69" t="s">
        <v>36</v>
      </c>
      <c r="D645" s="69">
        <v>3030</v>
      </c>
    </row>
    <row r="646" spans="1:4" s="52" customFormat="1" ht="15.95" customHeight="1" x14ac:dyDescent="0.25">
      <c r="A646" s="118" t="s">
        <v>41</v>
      </c>
      <c r="B646" s="69">
        <v>718</v>
      </c>
      <c r="C646" s="69" t="s">
        <v>36</v>
      </c>
      <c r="D646" s="69">
        <v>718</v>
      </c>
    </row>
    <row r="647" spans="1:4" s="52" customFormat="1" ht="15.95" customHeight="1" x14ac:dyDescent="0.25">
      <c r="A647" s="118" t="s">
        <v>129</v>
      </c>
      <c r="B647" s="69">
        <v>83</v>
      </c>
      <c r="C647" s="69" t="s">
        <v>36</v>
      </c>
      <c r="D647" s="69">
        <v>83</v>
      </c>
    </row>
    <row r="648" spans="1:4" s="52" customFormat="1" ht="15.95" customHeight="1" x14ac:dyDescent="0.25">
      <c r="A648" s="118" t="s">
        <v>1483</v>
      </c>
      <c r="B648" s="69">
        <v>38</v>
      </c>
      <c r="C648" s="69" t="s">
        <v>36</v>
      </c>
      <c r="D648" s="69">
        <v>38</v>
      </c>
    </row>
    <row r="649" spans="1:4" s="52" customFormat="1" ht="15.95" customHeight="1" x14ac:dyDescent="0.25">
      <c r="A649" s="118" t="s">
        <v>1484</v>
      </c>
      <c r="B649" s="69">
        <v>24</v>
      </c>
      <c r="C649" s="69" t="s">
        <v>36</v>
      </c>
      <c r="D649" s="69">
        <v>24</v>
      </c>
    </row>
    <row r="650" spans="1:4" s="52" customFormat="1" ht="15.95" customHeight="1" x14ac:dyDescent="0.25">
      <c r="A650" s="118" t="s">
        <v>1485</v>
      </c>
      <c r="B650" s="69">
        <v>107</v>
      </c>
      <c r="C650" s="69" t="s">
        <v>36</v>
      </c>
      <c r="D650" s="69">
        <v>107</v>
      </c>
    </row>
    <row r="651" spans="1:4" s="52" customFormat="1" ht="15.95" customHeight="1" x14ac:dyDescent="0.25">
      <c r="A651" s="118" t="s">
        <v>1486</v>
      </c>
      <c r="B651" s="69">
        <v>807</v>
      </c>
      <c r="C651" s="69" t="s">
        <v>36</v>
      </c>
      <c r="D651" s="69">
        <v>807</v>
      </c>
    </row>
    <row r="652" spans="1:4" s="52" customFormat="1" ht="15.95" customHeight="1" x14ac:dyDescent="0.25">
      <c r="A652" s="118" t="s">
        <v>1487</v>
      </c>
      <c r="B652" s="69">
        <v>3465</v>
      </c>
      <c r="C652" s="69" t="s">
        <v>36</v>
      </c>
      <c r="D652" s="69">
        <v>3465</v>
      </c>
    </row>
    <row r="653" spans="1:4" s="52" customFormat="1" ht="15.95" customHeight="1" x14ac:dyDescent="0.25">
      <c r="A653" s="118" t="s">
        <v>1488</v>
      </c>
      <c r="B653" s="69">
        <v>2859</v>
      </c>
      <c r="C653" s="69" t="s">
        <v>36</v>
      </c>
      <c r="D653" s="69">
        <v>2859</v>
      </c>
    </row>
    <row r="654" spans="1:4" s="52" customFormat="1" ht="15.95" customHeight="1" x14ac:dyDescent="0.25">
      <c r="A654" s="118" t="s">
        <v>1489</v>
      </c>
      <c r="B654" s="69">
        <v>464</v>
      </c>
      <c r="C654" s="69" t="s">
        <v>36</v>
      </c>
      <c r="D654" s="69">
        <v>464</v>
      </c>
    </row>
    <row r="655" spans="1:4" s="52" customFormat="1" ht="15.95" customHeight="1" x14ac:dyDescent="0.25">
      <c r="A655" s="118" t="s">
        <v>1490</v>
      </c>
      <c r="B655" s="69">
        <v>2763</v>
      </c>
      <c r="C655" s="69" t="s">
        <v>36</v>
      </c>
      <c r="D655" s="69">
        <v>2763</v>
      </c>
    </row>
    <row r="656" spans="1:4" s="52" customFormat="1" ht="15.95" customHeight="1" x14ac:dyDescent="0.25">
      <c r="A656" s="118" t="s">
        <v>1491</v>
      </c>
      <c r="B656" s="69">
        <v>377</v>
      </c>
      <c r="C656" s="69" t="s">
        <v>36</v>
      </c>
      <c r="D656" s="69">
        <v>377</v>
      </c>
    </row>
    <row r="657" spans="1:4" s="52" customFormat="1" ht="15.95" customHeight="1" x14ac:dyDescent="0.25">
      <c r="A657" s="118" t="s">
        <v>1492</v>
      </c>
      <c r="B657" s="69">
        <v>2459</v>
      </c>
      <c r="C657" s="69" t="s">
        <v>36</v>
      </c>
      <c r="D657" s="69">
        <v>2459</v>
      </c>
    </row>
    <row r="658" spans="1:4" s="52" customFormat="1" ht="15.95" customHeight="1" x14ac:dyDescent="0.25">
      <c r="A658" s="118" t="s">
        <v>913</v>
      </c>
      <c r="B658" s="69">
        <v>218</v>
      </c>
      <c r="C658" s="69" t="s">
        <v>36</v>
      </c>
      <c r="D658" s="69">
        <v>218</v>
      </c>
    </row>
    <row r="659" spans="1:4" s="52" customFormat="1" ht="15.95" customHeight="1" x14ac:dyDescent="0.25">
      <c r="A659" s="118" t="s">
        <v>1493</v>
      </c>
      <c r="B659" s="69">
        <v>1751</v>
      </c>
      <c r="C659" s="69" t="s">
        <v>36</v>
      </c>
      <c r="D659" s="69">
        <v>1751</v>
      </c>
    </row>
    <row r="660" spans="1:4" s="52" customFormat="1" ht="15.95" customHeight="1" x14ac:dyDescent="0.25">
      <c r="A660" s="118" t="s">
        <v>1494</v>
      </c>
      <c r="B660" s="69">
        <v>274</v>
      </c>
      <c r="C660" s="69" t="s">
        <v>36</v>
      </c>
      <c r="D660" s="69">
        <v>274</v>
      </c>
    </row>
    <row r="661" spans="1:4" s="52" customFormat="1" ht="15.95" customHeight="1" x14ac:dyDescent="0.25">
      <c r="A661" s="118" t="s">
        <v>1271</v>
      </c>
      <c r="B661" s="69">
        <v>115</v>
      </c>
      <c r="C661" s="69" t="s">
        <v>36</v>
      </c>
      <c r="D661" s="69">
        <v>115</v>
      </c>
    </row>
    <row r="662" spans="1:4" s="52" customFormat="1" ht="15.95" customHeight="1" x14ac:dyDescent="0.25">
      <c r="A662" s="118" t="s">
        <v>1495</v>
      </c>
      <c r="B662" s="69">
        <v>2452</v>
      </c>
      <c r="C662" s="69" t="s">
        <v>36</v>
      </c>
      <c r="D662" s="69">
        <v>2452</v>
      </c>
    </row>
    <row r="663" spans="1:4" s="52" customFormat="1" ht="15.95" customHeight="1" x14ac:dyDescent="0.25">
      <c r="A663" s="118" t="s">
        <v>648</v>
      </c>
      <c r="B663" s="69">
        <v>3889</v>
      </c>
      <c r="C663" s="69" t="s">
        <v>36</v>
      </c>
      <c r="D663" s="69">
        <v>3889</v>
      </c>
    </row>
    <row r="664" spans="1:4" s="52" customFormat="1" ht="15.95" customHeight="1" x14ac:dyDescent="0.25">
      <c r="A664" s="118" t="s">
        <v>1304</v>
      </c>
      <c r="B664" s="69">
        <v>4145</v>
      </c>
      <c r="C664" s="69" t="s">
        <v>36</v>
      </c>
      <c r="D664" s="69">
        <v>4145</v>
      </c>
    </row>
    <row r="665" spans="1:4" s="74" customFormat="1" ht="15.95" customHeight="1" x14ac:dyDescent="0.25">
      <c r="A665" s="108" t="s">
        <v>211</v>
      </c>
      <c r="B665" s="67">
        <v>8226</v>
      </c>
      <c r="C665" s="67" t="s">
        <v>36</v>
      </c>
      <c r="D665" s="67">
        <v>8226</v>
      </c>
    </row>
    <row r="666" spans="1:4" s="52" customFormat="1" ht="15.95" customHeight="1" x14ac:dyDescent="0.25">
      <c r="A666" s="118" t="s">
        <v>1496</v>
      </c>
      <c r="B666" s="69">
        <v>3073</v>
      </c>
      <c r="C666" s="69" t="s">
        <v>36</v>
      </c>
      <c r="D666" s="69">
        <v>3073</v>
      </c>
    </row>
    <row r="667" spans="1:4" s="52" customFormat="1" ht="15.95" customHeight="1" x14ac:dyDescent="0.25">
      <c r="A667" s="118" t="s">
        <v>1497</v>
      </c>
      <c r="B667" s="69">
        <v>1987</v>
      </c>
      <c r="C667" s="69" t="s">
        <v>36</v>
      </c>
      <c r="D667" s="69">
        <v>1987</v>
      </c>
    </row>
    <row r="668" spans="1:4" s="52" customFormat="1" ht="15.95" customHeight="1" x14ac:dyDescent="0.25">
      <c r="A668" s="118" t="s">
        <v>1498</v>
      </c>
      <c r="B668" s="69">
        <v>3166</v>
      </c>
      <c r="C668" s="69" t="s">
        <v>36</v>
      </c>
      <c r="D668" s="69">
        <v>3166</v>
      </c>
    </row>
    <row r="669" spans="1:4" s="74" customFormat="1" ht="15.95" customHeight="1" x14ac:dyDescent="0.25">
      <c r="A669" s="108" t="s">
        <v>212</v>
      </c>
      <c r="B669" s="67">
        <v>22551</v>
      </c>
      <c r="C669" s="67" t="s">
        <v>36</v>
      </c>
      <c r="D669" s="67">
        <v>22551</v>
      </c>
    </row>
    <row r="670" spans="1:4" s="52" customFormat="1" ht="15.95" customHeight="1" x14ac:dyDescent="0.25">
      <c r="A670" s="118" t="s">
        <v>1499</v>
      </c>
      <c r="B670" s="69">
        <v>10297</v>
      </c>
      <c r="C670" s="69" t="s">
        <v>36</v>
      </c>
      <c r="D670" s="69">
        <v>10297</v>
      </c>
    </row>
    <row r="671" spans="1:4" s="52" customFormat="1" ht="15.95" customHeight="1" x14ac:dyDescent="0.25">
      <c r="A671" s="118" t="s">
        <v>1500</v>
      </c>
      <c r="B671" s="69">
        <v>3043</v>
      </c>
      <c r="C671" s="69" t="s">
        <v>36</v>
      </c>
      <c r="D671" s="69">
        <v>3043</v>
      </c>
    </row>
    <row r="672" spans="1:4" s="52" customFormat="1" ht="15.95" customHeight="1" x14ac:dyDescent="0.25">
      <c r="A672" s="118" t="s">
        <v>1501</v>
      </c>
      <c r="B672" s="69">
        <v>2091</v>
      </c>
      <c r="C672" s="69" t="s">
        <v>36</v>
      </c>
      <c r="D672" s="69">
        <v>2091</v>
      </c>
    </row>
    <row r="673" spans="1:4" s="52" customFormat="1" ht="15.95" customHeight="1" x14ac:dyDescent="0.25">
      <c r="A673" s="118" t="s">
        <v>1502</v>
      </c>
      <c r="B673" s="69">
        <v>1537</v>
      </c>
      <c r="C673" s="69" t="s">
        <v>36</v>
      </c>
      <c r="D673" s="69">
        <v>1537</v>
      </c>
    </row>
    <row r="674" spans="1:4" s="52" customFormat="1" ht="15.95" customHeight="1" x14ac:dyDescent="0.25">
      <c r="A674" s="118" t="s">
        <v>614</v>
      </c>
      <c r="B674" s="69">
        <v>1512</v>
      </c>
      <c r="C674" s="69" t="s">
        <v>36</v>
      </c>
      <c r="D674" s="69">
        <v>1512</v>
      </c>
    </row>
    <row r="675" spans="1:4" s="52" customFormat="1" ht="15.95" customHeight="1" x14ac:dyDescent="0.25">
      <c r="A675" s="118" t="s">
        <v>484</v>
      </c>
      <c r="B675" s="69">
        <v>1782</v>
      </c>
      <c r="C675" s="69" t="s">
        <v>36</v>
      </c>
      <c r="D675" s="69">
        <v>1782</v>
      </c>
    </row>
    <row r="676" spans="1:4" s="52" customFormat="1" ht="15.95" customHeight="1" x14ac:dyDescent="0.25">
      <c r="A676" s="118" t="s">
        <v>1503</v>
      </c>
      <c r="B676" s="69">
        <v>2289</v>
      </c>
      <c r="C676" s="69" t="s">
        <v>36</v>
      </c>
      <c r="D676" s="69">
        <v>2289</v>
      </c>
    </row>
    <row r="677" spans="1:4" s="74" customFormat="1" ht="18" customHeight="1" x14ac:dyDescent="0.25">
      <c r="A677" s="108" t="s">
        <v>213</v>
      </c>
      <c r="B677" s="67">
        <v>30784</v>
      </c>
      <c r="C677" s="67" t="s">
        <v>36</v>
      </c>
      <c r="D677" s="67">
        <v>30784</v>
      </c>
    </row>
    <row r="678" spans="1:4" s="52" customFormat="1" ht="15.95" customHeight="1" x14ac:dyDescent="0.25">
      <c r="A678" s="118" t="s">
        <v>1504</v>
      </c>
      <c r="B678" s="69">
        <v>11716</v>
      </c>
      <c r="C678" s="69" t="s">
        <v>36</v>
      </c>
      <c r="D678" s="69">
        <v>11716</v>
      </c>
    </row>
    <row r="679" spans="1:4" s="52" customFormat="1" ht="15.95" customHeight="1" x14ac:dyDescent="0.25">
      <c r="A679" s="118" t="s">
        <v>1505</v>
      </c>
      <c r="B679" s="69">
        <v>904</v>
      </c>
      <c r="C679" s="69" t="s">
        <v>36</v>
      </c>
      <c r="D679" s="69">
        <v>904</v>
      </c>
    </row>
    <row r="680" spans="1:4" s="52" customFormat="1" ht="15.95" customHeight="1" x14ac:dyDescent="0.25">
      <c r="A680" s="118" t="s">
        <v>1506</v>
      </c>
      <c r="B680" s="69">
        <v>173</v>
      </c>
      <c r="C680" s="69" t="s">
        <v>36</v>
      </c>
      <c r="D680" s="69">
        <v>173</v>
      </c>
    </row>
    <row r="681" spans="1:4" s="52" customFormat="1" ht="15.95" customHeight="1" x14ac:dyDescent="0.25">
      <c r="A681" s="118" t="s">
        <v>664</v>
      </c>
      <c r="B681" s="69">
        <v>723</v>
      </c>
      <c r="C681" s="69" t="s">
        <v>36</v>
      </c>
      <c r="D681" s="69">
        <v>723</v>
      </c>
    </row>
    <row r="682" spans="1:4" s="52" customFormat="1" ht="15.95" customHeight="1" x14ac:dyDescent="0.25">
      <c r="A682" s="118" t="s">
        <v>55</v>
      </c>
      <c r="B682" s="69">
        <v>2369</v>
      </c>
      <c r="C682" s="69" t="s">
        <v>36</v>
      </c>
      <c r="D682" s="69">
        <v>2369</v>
      </c>
    </row>
    <row r="683" spans="1:4" s="52" customFormat="1" ht="15.95" customHeight="1" x14ac:dyDescent="0.25">
      <c r="A683" s="118" t="s">
        <v>717</v>
      </c>
      <c r="B683" s="69">
        <v>4450</v>
      </c>
      <c r="C683" s="69" t="s">
        <v>36</v>
      </c>
      <c r="D683" s="69">
        <v>4450</v>
      </c>
    </row>
    <row r="684" spans="1:4" s="52" customFormat="1" ht="15.95" customHeight="1" x14ac:dyDescent="0.25">
      <c r="A684" s="118" t="s">
        <v>1389</v>
      </c>
      <c r="B684" s="69">
        <v>36</v>
      </c>
      <c r="C684" s="69" t="s">
        <v>36</v>
      </c>
      <c r="D684" s="69">
        <v>36</v>
      </c>
    </row>
    <row r="685" spans="1:4" s="52" customFormat="1" ht="15.95" customHeight="1" x14ac:dyDescent="0.25">
      <c r="A685" s="118" t="s">
        <v>165</v>
      </c>
      <c r="B685" s="69">
        <v>533</v>
      </c>
      <c r="C685" s="69" t="s">
        <v>36</v>
      </c>
      <c r="D685" s="69">
        <v>533</v>
      </c>
    </row>
    <row r="686" spans="1:4" s="52" customFormat="1" ht="15.95" customHeight="1" x14ac:dyDescent="0.25">
      <c r="A686" s="118" t="s">
        <v>1507</v>
      </c>
      <c r="B686" s="69">
        <v>452</v>
      </c>
      <c r="C686" s="69" t="s">
        <v>36</v>
      </c>
      <c r="D686" s="69">
        <v>452</v>
      </c>
    </row>
    <row r="687" spans="1:4" s="52" customFormat="1" ht="15.95" customHeight="1" x14ac:dyDescent="0.25">
      <c r="A687" s="118" t="s">
        <v>1508</v>
      </c>
      <c r="B687" s="69">
        <v>1433</v>
      </c>
      <c r="C687" s="69" t="s">
        <v>36</v>
      </c>
      <c r="D687" s="69">
        <v>1433</v>
      </c>
    </row>
    <row r="688" spans="1:4" s="52" customFormat="1" ht="15.95" customHeight="1" x14ac:dyDescent="0.25">
      <c r="A688" s="118" t="s">
        <v>1509</v>
      </c>
      <c r="B688" s="69">
        <v>867</v>
      </c>
      <c r="C688" s="69" t="s">
        <v>36</v>
      </c>
      <c r="D688" s="69">
        <v>867</v>
      </c>
    </row>
    <row r="689" spans="1:4" s="52" customFormat="1" ht="15.95" customHeight="1" x14ac:dyDescent="0.25">
      <c r="A689" s="118" t="s">
        <v>1304</v>
      </c>
      <c r="B689" s="69">
        <v>2000</v>
      </c>
      <c r="C689" s="69" t="s">
        <v>36</v>
      </c>
      <c r="D689" s="69">
        <v>2000</v>
      </c>
    </row>
    <row r="690" spans="1:4" s="52" customFormat="1" ht="15.95" customHeight="1" x14ac:dyDescent="0.25">
      <c r="A690" s="118" t="s">
        <v>504</v>
      </c>
      <c r="B690" s="69">
        <v>585</v>
      </c>
      <c r="C690" s="69" t="s">
        <v>36</v>
      </c>
      <c r="D690" s="69">
        <v>585</v>
      </c>
    </row>
    <row r="691" spans="1:4" s="52" customFormat="1" ht="15.95" customHeight="1" x14ac:dyDescent="0.25">
      <c r="A691" s="118" t="s">
        <v>659</v>
      </c>
      <c r="B691" s="69">
        <v>72</v>
      </c>
      <c r="C691" s="69" t="s">
        <v>36</v>
      </c>
      <c r="D691" s="69">
        <v>72</v>
      </c>
    </row>
    <row r="692" spans="1:4" s="52" customFormat="1" ht="15.95" customHeight="1" x14ac:dyDescent="0.25">
      <c r="A692" s="118" t="s">
        <v>1510</v>
      </c>
      <c r="B692" s="69">
        <v>1763</v>
      </c>
      <c r="C692" s="69" t="s">
        <v>36</v>
      </c>
      <c r="D692" s="69">
        <v>1763</v>
      </c>
    </row>
    <row r="693" spans="1:4" s="52" customFormat="1" ht="15.95" customHeight="1" x14ac:dyDescent="0.25">
      <c r="A693" s="118" t="s">
        <v>1511</v>
      </c>
      <c r="B693" s="69">
        <v>589</v>
      </c>
      <c r="C693" s="69" t="s">
        <v>36</v>
      </c>
      <c r="D693" s="69">
        <v>589</v>
      </c>
    </row>
    <row r="694" spans="1:4" s="52" customFormat="1" ht="15.95" customHeight="1" x14ac:dyDescent="0.25">
      <c r="A694" s="118" t="s">
        <v>56</v>
      </c>
      <c r="B694" s="69">
        <v>1347</v>
      </c>
      <c r="C694" s="69" t="s">
        <v>36</v>
      </c>
      <c r="D694" s="69">
        <v>1347</v>
      </c>
    </row>
    <row r="695" spans="1:4" s="52" customFormat="1" ht="15.95" customHeight="1" x14ac:dyDescent="0.25">
      <c r="A695" s="118" t="s">
        <v>1512</v>
      </c>
      <c r="B695" s="69">
        <v>772</v>
      </c>
      <c r="C695" s="69" t="s">
        <v>36</v>
      </c>
      <c r="D695" s="69">
        <v>772</v>
      </c>
    </row>
    <row r="696" spans="1:4" s="74" customFormat="1" ht="15.95" customHeight="1" x14ac:dyDescent="0.25">
      <c r="A696" s="108" t="s">
        <v>214</v>
      </c>
      <c r="B696" s="67">
        <v>50004</v>
      </c>
      <c r="C696" s="67" t="s">
        <v>36</v>
      </c>
      <c r="D696" s="67">
        <v>50004</v>
      </c>
    </row>
    <row r="697" spans="1:4" s="52" customFormat="1" ht="15.95" customHeight="1" x14ac:dyDescent="0.25">
      <c r="A697" s="118" t="s">
        <v>1513</v>
      </c>
      <c r="B697" s="69">
        <v>31006</v>
      </c>
      <c r="C697" s="69" t="s">
        <v>36</v>
      </c>
      <c r="D697" s="69">
        <v>31006</v>
      </c>
    </row>
    <row r="698" spans="1:4" s="52" customFormat="1" ht="15.95" customHeight="1" x14ac:dyDescent="0.25">
      <c r="A698" s="118" t="s">
        <v>436</v>
      </c>
      <c r="B698" s="69">
        <v>3085</v>
      </c>
      <c r="C698" s="69" t="s">
        <v>36</v>
      </c>
      <c r="D698" s="69">
        <v>3085</v>
      </c>
    </row>
    <row r="699" spans="1:4" s="52" customFormat="1" ht="15.95" customHeight="1" x14ac:dyDescent="0.25">
      <c r="A699" s="118" t="s">
        <v>1514</v>
      </c>
      <c r="B699" s="69">
        <v>6610</v>
      </c>
      <c r="C699" s="69" t="s">
        <v>36</v>
      </c>
      <c r="D699" s="69">
        <v>6610</v>
      </c>
    </row>
    <row r="700" spans="1:4" s="52" customFormat="1" ht="15.95" customHeight="1" x14ac:dyDescent="0.25">
      <c r="A700" s="118" t="s">
        <v>1515</v>
      </c>
      <c r="B700" s="69">
        <v>2880</v>
      </c>
      <c r="C700" s="69" t="s">
        <v>36</v>
      </c>
      <c r="D700" s="69">
        <v>2880</v>
      </c>
    </row>
    <row r="701" spans="1:4" s="52" customFormat="1" ht="15.95" customHeight="1" x14ac:dyDescent="0.25">
      <c r="A701" s="118" t="s">
        <v>65</v>
      </c>
      <c r="B701" s="69">
        <v>2091</v>
      </c>
      <c r="C701" s="69" t="s">
        <v>36</v>
      </c>
      <c r="D701" s="69">
        <v>2091</v>
      </c>
    </row>
    <row r="702" spans="1:4" s="52" customFormat="1" ht="15.95" customHeight="1" x14ac:dyDescent="0.25">
      <c r="A702" s="118" t="s">
        <v>1516</v>
      </c>
      <c r="B702" s="69">
        <v>2193</v>
      </c>
      <c r="C702" s="69" t="s">
        <v>36</v>
      </c>
      <c r="D702" s="69">
        <v>2193</v>
      </c>
    </row>
    <row r="703" spans="1:4" s="52" customFormat="1" ht="15.95" customHeight="1" x14ac:dyDescent="0.25">
      <c r="A703" s="118" t="s">
        <v>1517</v>
      </c>
      <c r="B703" s="69">
        <v>752</v>
      </c>
      <c r="C703" s="69" t="s">
        <v>36</v>
      </c>
      <c r="D703" s="69">
        <v>752</v>
      </c>
    </row>
    <row r="704" spans="1:4" s="52" customFormat="1" ht="15.95" customHeight="1" x14ac:dyDescent="0.25">
      <c r="A704" s="118" t="s">
        <v>1518</v>
      </c>
      <c r="B704" s="69">
        <v>1387</v>
      </c>
      <c r="C704" s="69" t="s">
        <v>36</v>
      </c>
      <c r="D704" s="69">
        <v>1387</v>
      </c>
    </row>
    <row r="705" spans="1:4" s="74" customFormat="1" ht="15.95" customHeight="1" x14ac:dyDescent="0.25">
      <c r="A705" s="108" t="s">
        <v>215</v>
      </c>
      <c r="B705" s="67">
        <v>27601</v>
      </c>
      <c r="C705" s="67" t="s">
        <v>36</v>
      </c>
      <c r="D705" s="67">
        <v>27601</v>
      </c>
    </row>
    <row r="706" spans="1:4" s="52" customFormat="1" ht="15.95" customHeight="1" x14ac:dyDescent="0.25">
      <c r="A706" s="118" t="s">
        <v>659</v>
      </c>
      <c r="B706" s="69">
        <v>7557</v>
      </c>
      <c r="C706" s="69" t="s">
        <v>36</v>
      </c>
      <c r="D706" s="69">
        <v>7557</v>
      </c>
    </row>
    <row r="707" spans="1:4" s="52" customFormat="1" ht="15.95" customHeight="1" x14ac:dyDescent="0.25">
      <c r="A707" s="118" t="s">
        <v>436</v>
      </c>
      <c r="B707" s="69">
        <v>341</v>
      </c>
      <c r="C707" s="69" t="s">
        <v>36</v>
      </c>
      <c r="D707" s="69">
        <v>341</v>
      </c>
    </row>
    <row r="708" spans="1:4" s="52" customFormat="1" ht="15.95" customHeight="1" x14ac:dyDescent="0.25">
      <c r="A708" s="118" t="s">
        <v>662</v>
      </c>
      <c r="B708" s="69">
        <v>1037</v>
      </c>
      <c r="C708" s="69" t="s">
        <v>36</v>
      </c>
      <c r="D708" s="69">
        <v>1037</v>
      </c>
    </row>
    <row r="709" spans="1:4" s="52" customFormat="1" ht="15.95" customHeight="1" x14ac:dyDescent="0.25">
      <c r="A709" s="118" t="s">
        <v>1519</v>
      </c>
      <c r="B709" s="69">
        <v>5279</v>
      </c>
      <c r="C709" s="69" t="s">
        <v>36</v>
      </c>
      <c r="D709" s="69">
        <v>5279</v>
      </c>
    </row>
    <row r="710" spans="1:4" s="52" customFormat="1" ht="15.95" customHeight="1" x14ac:dyDescent="0.25">
      <c r="A710" s="118" t="s">
        <v>1520</v>
      </c>
      <c r="B710" s="69">
        <v>1215</v>
      </c>
      <c r="C710" s="69" t="s">
        <v>36</v>
      </c>
      <c r="D710" s="69">
        <v>1215</v>
      </c>
    </row>
    <row r="711" spans="1:4" s="52" customFormat="1" ht="15.95" customHeight="1" x14ac:dyDescent="0.25">
      <c r="A711" s="118" t="s">
        <v>540</v>
      </c>
      <c r="B711" s="69">
        <v>27</v>
      </c>
      <c r="C711" s="69" t="s">
        <v>36</v>
      </c>
      <c r="D711" s="69">
        <v>27</v>
      </c>
    </row>
    <row r="712" spans="1:4" s="52" customFormat="1" ht="15.95" customHeight="1" x14ac:dyDescent="0.25">
      <c r="A712" s="118" t="s">
        <v>1521</v>
      </c>
      <c r="B712" s="69">
        <v>1559</v>
      </c>
      <c r="C712" s="69" t="s">
        <v>36</v>
      </c>
      <c r="D712" s="69">
        <v>1559</v>
      </c>
    </row>
    <row r="713" spans="1:4" s="52" customFormat="1" ht="15.95" customHeight="1" x14ac:dyDescent="0.25">
      <c r="A713" s="118" t="s">
        <v>1522</v>
      </c>
      <c r="B713" s="69">
        <v>1741</v>
      </c>
      <c r="C713" s="69" t="s">
        <v>36</v>
      </c>
      <c r="D713" s="69">
        <v>1741</v>
      </c>
    </row>
    <row r="714" spans="1:4" s="52" customFormat="1" ht="15.95" customHeight="1" x14ac:dyDescent="0.25">
      <c r="A714" s="118" t="s">
        <v>1523</v>
      </c>
      <c r="B714" s="69">
        <v>2083</v>
      </c>
      <c r="C714" s="69" t="s">
        <v>36</v>
      </c>
      <c r="D714" s="69">
        <v>2083</v>
      </c>
    </row>
    <row r="715" spans="1:4" s="52" customFormat="1" ht="15.95" customHeight="1" x14ac:dyDescent="0.25">
      <c r="A715" s="118" t="s">
        <v>1524</v>
      </c>
      <c r="B715" s="69">
        <v>1778</v>
      </c>
      <c r="C715" s="69" t="s">
        <v>36</v>
      </c>
      <c r="D715" s="69">
        <v>1778</v>
      </c>
    </row>
    <row r="716" spans="1:4" s="52" customFormat="1" ht="15.95" customHeight="1" x14ac:dyDescent="0.25">
      <c r="A716" s="118" t="s">
        <v>629</v>
      </c>
      <c r="B716" s="69">
        <v>4984</v>
      </c>
      <c r="C716" s="69" t="s">
        <v>36</v>
      </c>
      <c r="D716" s="69">
        <v>4984</v>
      </c>
    </row>
    <row r="717" spans="1:4" s="103" customFormat="1" ht="15.95" customHeight="1" x14ac:dyDescent="0.25">
      <c r="A717" s="108" t="s">
        <v>216</v>
      </c>
      <c r="B717" s="67">
        <v>44419</v>
      </c>
      <c r="C717" s="67" t="s">
        <v>36</v>
      </c>
      <c r="D717" s="67">
        <v>44419</v>
      </c>
    </row>
    <row r="718" spans="1:4" s="52" customFormat="1" ht="15.95" customHeight="1" x14ac:dyDescent="0.25">
      <c r="A718" s="118" t="s">
        <v>1525</v>
      </c>
      <c r="B718" s="69">
        <v>6971</v>
      </c>
      <c r="C718" s="69" t="s">
        <v>36</v>
      </c>
      <c r="D718" s="69">
        <v>6971</v>
      </c>
    </row>
    <row r="719" spans="1:4" s="52" customFormat="1" ht="15.95" customHeight="1" x14ac:dyDescent="0.25">
      <c r="A719" s="118" t="s">
        <v>1526</v>
      </c>
      <c r="B719" s="69">
        <v>2858</v>
      </c>
      <c r="C719" s="69" t="s">
        <v>36</v>
      </c>
      <c r="D719" s="69">
        <v>2858</v>
      </c>
    </row>
    <row r="720" spans="1:4" s="52" customFormat="1" ht="15.95" customHeight="1" x14ac:dyDescent="0.25">
      <c r="A720" s="118" t="s">
        <v>423</v>
      </c>
      <c r="B720" s="69">
        <v>5875</v>
      </c>
      <c r="C720" s="69" t="s">
        <v>36</v>
      </c>
      <c r="D720" s="69">
        <v>5875</v>
      </c>
    </row>
    <row r="721" spans="1:4" s="52" customFormat="1" ht="15.95" customHeight="1" x14ac:dyDescent="0.25">
      <c r="A721" s="118" t="s">
        <v>1527</v>
      </c>
      <c r="B721" s="69">
        <v>3056</v>
      </c>
      <c r="C721" s="69" t="s">
        <v>36</v>
      </c>
      <c r="D721" s="69">
        <v>3056</v>
      </c>
    </row>
    <row r="722" spans="1:4" s="52" customFormat="1" ht="15.95" customHeight="1" x14ac:dyDescent="0.25">
      <c r="A722" s="118" t="s">
        <v>1389</v>
      </c>
      <c r="B722" s="69">
        <v>119</v>
      </c>
      <c r="C722" s="69" t="s">
        <v>36</v>
      </c>
      <c r="D722" s="69">
        <v>119</v>
      </c>
    </row>
    <row r="723" spans="1:4" s="52" customFormat="1" ht="15.95" customHeight="1" x14ac:dyDescent="0.25">
      <c r="A723" s="118" t="s">
        <v>1528</v>
      </c>
      <c r="B723" s="69">
        <v>6251</v>
      </c>
      <c r="C723" s="69" t="s">
        <v>36</v>
      </c>
      <c r="D723" s="69">
        <v>6251</v>
      </c>
    </row>
    <row r="724" spans="1:4" s="52" customFormat="1" ht="15.95" customHeight="1" x14ac:dyDescent="0.25">
      <c r="A724" s="118" t="s">
        <v>1517</v>
      </c>
      <c r="B724" s="69">
        <v>608</v>
      </c>
      <c r="C724" s="69" t="s">
        <v>36</v>
      </c>
      <c r="D724" s="69">
        <v>608</v>
      </c>
    </row>
    <row r="725" spans="1:4" s="52" customFormat="1" ht="15.95" customHeight="1" x14ac:dyDescent="0.25">
      <c r="A725" s="118" t="s">
        <v>1529</v>
      </c>
      <c r="B725" s="69">
        <v>9472</v>
      </c>
      <c r="C725" s="69" t="s">
        <v>36</v>
      </c>
      <c r="D725" s="69">
        <v>9472</v>
      </c>
    </row>
    <row r="726" spans="1:4" s="52" customFormat="1" ht="15.95" customHeight="1" x14ac:dyDescent="0.25">
      <c r="A726" s="118" t="s">
        <v>1530</v>
      </c>
      <c r="B726" s="69">
        <v>2421</v>
      </c>
      <c r="C726" s="69" t="s">
        <v>36</v>
      </c>
      <c r="D726" s="69">
        <v>2421</v>
      </c>
    </row>
    <row r="727" spans="1:4" s="52" customFormat="1" ht="15.95" customHeight="1" x14ac:dyDescent="0.25">
      <c r="A727" s="118" t="s">
        <v>892</v>
      </c>
      <c r="B727" s="69">
        <v>155</v>
      </c>
      <c r="C727" s="69" t="s">
        <v>36</v>
      </c>
      <c r="D727" s="69">
        <v>155</v>
      </c>
    </row>
    <row r="728" spans="1:4" s="52" customFormat="1" ht="15.95" customHeight="1" x14ac:dyDescent="0.25">
      <c r="A728" s="118" t="s">
        <v>1531</v>
      </c>
      <c r="B728" s="69">
        <v>3100</v>
      </c>
      <c r="C728" s="69" t="s">
        <v>36</v>
      </c>
      <c r="D728" s="69">
        <v>3100</v>
      </c>
    </row>
    <row r="729" spans="1:4" s="52" customFormat="1" ht="15.95" customHeight="1" x14ac:dyDescent="0.25">
      <c r="A729" s="118" t="s">
        <v>1532</v>
      </c>
      <c r="B729" s="69">
        <v>1497</v>
      </c>
      <c r="C729" s="69" t="s">
        <v>36</v>
      </c>
      <c r="D729" s="69">
        <v>1497</v>
      </c>
    </row>
    <row r="730" spans="1:4" s="52" customFormat="1" ht="15.95" customHeight="1" x14ac:dyDescent="0.25">
      <c r="A730" s="118" t="s">
        <v>1533</v>
      </c>
      <c r="B730" s="69">
        <v>2036</v>
      </c>
      <c r="C730" s="69" t="s">
        <v>36</v>
      </c>
      <c r="D730" s="69">
        <v>2036</v>
      </c>
    </row>
    <row r="731" spans="1:4" s="52" customFormat="1" ht="15.95" customHeight="1" x14ac:dyDescent="0.25">
      <c r="A731" s="70" t="s">
        <v>217</v>
      </c>
      <c r="B731" s="67">
        <v>27615</v>
      </c>
      <c r="C731" s="69" t="s">
        <v>36</v>
      </c>
      <c r="D731" s="67">
        <v>27615</v>
      </c>
    </row>
    <row r="732" spans="1:4" s="74" customFormat="1" ht="15.95" customHeight="1" x14ac:dyDescent="0.25">
      <c r="A732" s="108" t="s">
        <v>218</v>
      </c>
      <c r="B732" s="67">
        <v>2449</v>
      </c>
      <c r="C732" s="67" t="s">
        <v>36</v>
      </c>
      <c r="D732" s="67">
        <v>2449</v>
      </c>
    </row>
    <row r="733" spans="1:4" s="52" customFormat="1" ht="15.95" customHeight="1" x14ac:dyDescent="0.25">
      <c r="A733" s="118" t="s">
        <v>1534</v>
      </c>
      <c r="B733" s="69">
        <v>1640</v>
      </c>
      <c r="C733" s="69" t="s">
        <v>36</v>
      </c>
      <c r="D733" s="69">
        <v>1640</v>
      </c>
    </row>
    <row r="734" spans="1:4" s="52" customFormat="1" ht="15.95" customHeight="1" x14ac:dyDescent="0.25">
      <c r="A734" s="118" t="s">
        <v>117</v>
      </c>
      <c r="B734" s="69">
        <v>809</v>
      </c>
      <c r="C734" s="69" t="s">
        <v>36</v>
      </c>
      <c r="D734" s="69">
        <v>809</v>
      </c>
    </row>
    <row r="735" spans="1:4" s="74" customFormat="1" ht="15.95" customHeight="1" x14ac:dyDescent="0.25">
      <c r="A735" s="108" t="s">
        <v>219</v>
      </c>
      <c r="B735" s="67">
        <v>3769</v>
      </c>
      <c r="C735" s="67" t="s">
        <v>36</v>
      </c>
      <c r="D735" s="67">
        <v>3769</v>
      </c>
    </row>
    <row r="736" spans="1:4" s="52" customFormat="1" ht="15.95" customHeight="1" x14ac:dyDescent="0.25">
      <c r="A736" s="118" t="s">
        <v>436</v>
      </c>
      <c r="B736" s="69">
        <v>2379</v>
      </c>
      <c r="C736" s="69" t="s">
        <v>36</v>
      </c>
      <c r="D736" s="69">
        <v>2379</v>
      </c>
    </row>
    <row r="737" spans="1:4" s="52" customFormat="1" ht="15.95" customHeight="1" x14ac:dyDescent="0.25">
      <c r="A737" s="118" t="s">
        <v>1443</v>
      </c>
      <c r="B737" s="69">
        <v>1390</v>
      </c>
      <c r="C737" s="69" t="s">
        <v>36</v>
      </c>
      <c r="D737" s="69">
        <v>1390</v>
      </c>
    </row>
    <row r="738" spans="1:4" s="74" customFormat="1" ht="15.95" customHeight="1" x14ac:dyDescent="0.25">
      <c r="A738" s="108" t="s">
        <v>220</v>
      </c>
      <c r="B738" s="67">
        <v>12634</v>
      </c>
      <c r="C738" s="67" t="s">
        <v>36</v>
      </c>
      <c r="D738" s="67">
        <v>12634</v>
      </c>
    </row>
    <row r="739" spans="1:4" s="52" customFormat="1" ht="15.95" customHeight="1" x14ac:dyDescent="0.25">
      <c r="A739" s="118" t="s">
        <v>1535</v>
      </c>
      <c r="B739" s="69">
        <v>11162</v>
      </c>
      <c r="C739" s="69" t="s">
        <v>36</v>
      </c>
      <c r="D739" s="69">
        <v>11162</v>
      </c>
    </row>
    <row r="740" spans="1:4" s="52" customFormat="1" ht="15.95" customHeight="1" x14ac:dyDescent="0.25">
      <c r="A740" s="118" t="s">
        <v>1434</v>
      </c>
      <c r="B740" s="69">
        <v>9</v>
      </c>
      <c r="C740" s="69" t="s">
        <v>36</v>
      </c>
      <c r="D740" s="69">
        <v>9</v>
      </c>
    </row>
    <row r="741" spans="1:4" s="52" customFormat="1" ht="15.95" customHeight="1" x14ac:dyDescent="0.25">
      <c r="A741" s="118" t="s">
        <v>1536</v>
      </c>
      <c r="B741" s="69">
        <v>57</v>
      </c>
      <c r="C741" s="69" t="s">
        <v>36</v>
      </c>
      <c r="D741" s="69">
        <v>57</v>
      </c>
    </row>
    <row r="742" spans="1:4" s="52" customFormat="1" ht="15.95" customHeight="1" x14ac:dyDescent="0.25">
      <c r="A742" s="118" t="s">
        <v>1537</v>
      </c>
      <c r="B742" s="69">
        <v>1406</v>
      </c>
      <c r="C742" s="69" t="s">
        <v>36</v>
      </c>
      <c r="D742" s="69">
        <v>1406</v>
      </c>
    </row>
    <row r="743" spans="1:4" s="74" customFormat="1" ht="15.95" customHeight="1" x14ac:dyDescent="0.25">
      <c r="A743" s="108" t="s">
        <v>221</v>
      </c>
      <c r="B743" s="67">
        <v>3354</v>
      </c>
      <c r="C743" s="67" t="s">
        <v>36</v>
      </c>
      <c r="D743" s="67">
        <v>3354</v>
      </c>
    </row>
    <row r="744" spans="1:4" s="52" customFormat="1" ht="15.95" customHeight="1" x14ac:dyDescent="0.25">
      <c r="A744" s="118" t="s">
        <v>126</v>
      </c>
      <c r="B744" s="69">
        <v>2091</v>
      </c>
      <c r="C744" s="69" t="s">
        <v>36</v>
      </c>
      <c r="D744" s="69">
        <v>2091</v>
      </c>
    </row>
    <row r="745" spans="1:4" s="52" customFormat="1" ht="15.95" customHeight="1" x14ac:dyDescent="0.25">
      <c r="A745" s="118" t="s">
        <v>1538</v>
      </c>
      <c r="B745" s="69">
        <v>1263</v>
      </c>
      <c r="C745" s="69" t="s">
        <v>36</v>
      </c>
      <c r="D745" s="69">
        <v>1263</v>
      </c>
    </row>
    <row r="746" spans="1:4" s="74" customFormat="1" ht="15.95" customHeight="1" x14ac:dyDescent="0.25">
      <c r="A746" s="108" t="s">
        <v>222</v>
      </c>
      <c r="B746" s="67">
        <v>5409</v>
      </c>
      <c r="C746" s="67" t="s">
        <v>36</v>
      </c>
      <c r="D746" s="67">
        <v>5409</v>
      </c>
    </row>
    <row r="747" spans="1:4" s="52" customFormat="1" ht="15.95" customHeight="1" x14ac:dyDescent="0.25">
      <c r="A747" s="118" t="s">
        <v>1539</v>
      </c>
      <c r="B747" s="69">
        <v>1046</v>
      </c>
      <c r="C747" s="69" t="s">
        <v>36</v>
      </c>
      <c r="D747" s="69">
        <v>1046</v>
      </c>
    </row>
    <row r="748" spans="1:4" s="52" customFormat="1" ht="15.95" customHeight="1" x14ac:dyDescent="0.25">
      <c r="A748" s="118" t="s">
        <v>1540</v>
      </c>
      <c r="B748" s="69">
        <v>557</v>
      </c>
      <c r="C748" s="69" t="s">
        <v>36</v>
      </c>
      <c r="D748" s="69">
        <v>557</v>
      </c>
    </row>
    <row r="749" spans="1:4" s="52" customFormat="1" ht="15.95" customHeight="1" x14ac:dyDescent="0.25">
      <c r="A749" s="118" t="s">
        <v>1165</v>
      </c>
      <c r="B749" s="69">
        <v>3658</v>
      </c>
      <c r="C749" s="69" t="s">
        <v>36</v>
      </c>
      <c r="D749" s="69">
        <v>3658</v>
      </c>
    </row>
    <row r="750" spans="1:4" s="52" customFormat="1" ht="15.95" customHeight="1" x14ac:dyDescent="0.25">
      <c r="A750" s="118" t="s">
        <v>1541</v>
      </c>
      <c r="B750" s="69">
        <v>148</v>
      </c>
      <c r="C750" s="69" t="s">
        <v>36</v>
      </c>
      <c r="D750" s="69">
        <v>148</v>
      </c>
    </row>
    <row r="751" spans="1:4" s="52" customFormat="1" ht="15.95" customHeight="1" x14ac:dyDescent="0.2">
      <c r="A751" s="70" t="s">
        <v>223</v>
      </c>
      <c r="B751" s="67">
        <v>105267</v>
      </c>
      <c r="C751" s="67">
        <v>20852</v>
      </c>
      <c r="D751" s="67">
        <v>84415</v>
      </c>
    </row>
    <row r="752" spans="1:4" s="52" customFormat="1" ht="15.95" customHeight="1" x14ac:dyDescent="0.25">
      <c r="A752" s="111" t="s">
        <v>1593</v>
      </c>
      <c r="B752" s="67">
        <v>20852</v>
      </c>
      <c r="C752" s="67">
        <v>20852</v>
      </c>
      <c r="D752" s="69" t="s">
        <v>36</v>
      </c>
    </row>
    <row r="753" spans="1:4" s="74" customFormat="1" ht="15.95" customHeight="1" x14ac:dyDescent="0.25">
      <c r="A753" s="108" t="s">
        <v>224</v>
      </c>
      <c r="B753" s="67">
        <v>4912</v>
      </c>
      <c r="C753" s="67" t="s">
        <v>36</v>
      </c>
      <c r="D753" s="67">
        <v>4912</v>
      </c>
    </row>
    <row r="754" spans="1:4" s="52" customFormat="1" ht="15.95" customHeight="1" x14ac:dyDescent="0.25">
      <c r="A754" s="118" t="s">
        <v>1542</v>
      </c>
      <c r="B754" s="69">
        <v>2526</v>
      </c>
      <c r="C754" s="69" t="s">
        <v>36</v>
      </c>
      <c r="D754" s="69">
        <v>2526</v>
      </c>
    </row>
    <row r="755" spans="1:4" s="52" customFormat="1" ht="15.95" customHeight="1" x14ac:dyDescent="0.25">
      <c r="A755" s="118" t="s">
        <v>1543</v>
      </c>
      <c r="B755" s="69">
        <v>1373</v>
      </c>
      <c r="C755" s="69" t="s">
        <v>36</v>
      </c>
      <c r="D755" s="69">
        <v>1373</v>
      </c>
    </row>
    <row r="756" spans="1:4" s="52" customFormat="1" ht="15.95" customHeight="1" x14ac:dyDescent="0.25">
      <c r="A756" s="118" t="s">
        <v>125</v>
      </c>
      <c r="B756" s="69">
        <v>1013</v>
      </c>
      <c r="C756" s="69" t="s">
        <v>36</v>
      </c>
      <c r="D756" s="69">
        <v>1013</v>
      </c>
    </row>
    <row r="757" spans="1:4" s="74" customFormat="1" ht="15.95" customHeight="1" x14ac:dyDescent="0.25">
      <c r="A757" s="108" t="s">
        <v>159</v>
      </c>
      <c r="B757" s="67">
        <v>17023</v>
      </c>
      <c r="C757" s="67" t="s">
        <v>36</v>
      </c>
      <c r="D757" s="67">
        <v>17023</v>
      </c>
    </row>
    <row r="758" spans="1:4" s="52" customFormat="1" ht="15.95" customHeight="1" x14ac:dyDescent="0.25">
      <c r="A758" s="118" t="s">
        <v>805</v>
      </c>
      <c r="B758" s="69">
        <v>2818</v>
      </c>
      <c r="C758" s="69" t="s">
        <v>36</v>
      </c>
      <c r="D758" s="69">
        <v>2818</v>
      </c>
    </row>
    <row r="759" spans="1:4" s="52" customFormat="1" ht="15.95" customHeight="1" x14ac:dyDescent="0.25">
      <c r="A759" s="118" t="s">
        <v>436</v>
      </c>
      <c r="B759" s="69">
        <v>1584</v>
      </c>
      <c r="C759" s="69" t="s">
        <v>36</v>
      </c>
      <c r="D759" s="69">
        <v>1584</v>
      </c>
    </row>
    <row r="760" spans="1:4" s="52" customFormat="1" ht="15.95" customHeight="1" x14ac:dyDescent="0.25">
      <c r="A760" s="118" t="s">
        <v>126</v>
      </c>
      <c r="B760" s="69">
        <v>1406</v>
      </c>
      <c r="C760" s="69" t="s">
        <v>36</v>
      </c>
      <c r="D760" s="69">
        <v>1406</v>
      </c>
    </row>
    <row r="761" spans="1:4" s="52" customFormat="1" ht="15.95" customHeight="1" x14ac:dyDescent="0.25">
      <c r="A761" s="118" t="s">
        <v>1455</v>
      </c>
      <c r="B761" s="69">
        <v>3312</v>
      </c>
      <c r="C761" s="69" t="s">
        <v>36</v>
      </c>
      <c r="D761" s="69">
        <v>3312</v>
      </c>
    </row>
    <row r="762" spans="1:4" s="52" customFormat="1" ht="15.95" customHeight="1" x14ac:dyDescent="0.25">
      <c r="A762" s="118" t="s">
        <v>1544</v>
      </c>
      <c r="B762" s="69">
        <v>3877</v>
      </c>
      <c r="C762" s="69" t="s">
        <v>36</v>
      </c>
      <c r="D762" s="69">
        <v>3877</v>
      </c>
    </row>
    <row r="763" spans="1:4" s="52" customFormat="1" ht="15.95" customHeight="1" x14ac:dyDescent="0.25">
      <c r="A763" s="118" t="s">
        <v>614</v>
      </c>
      <c r="B763" s="69">
        <v>4026</v>
      </c>
      <c r="C763" s="69" t="s">
        <v>36</v>
      </c>
      <c r="D763" s="69">
        <v>4026</v>
      </c>
    </row>
    <row r="764" spans="1:4" s="74" customFormat="1" ht="15.95" customHeight="1" x14ac:dyDescent="0.25">
      <c r="A764" s="108" t="s">
        <v>225</v>
      </c>
      <c r="B764" s="67">
        <v>12085</v>
      </c>
      <c r="C764" s="67" t="s">
        <v>36</v>
      </c>
      <c r="D764" s="67">
        <v>12085</v>
      </c>
    </row>
    <row r="765" spans="1:4" s="52" customFormat="1" ht="15.95" customHeight="1" x14ac:dyDescent="0.25">
      <c r="A765" s="118" t="s">
        <v>1545</v>
      </c>
      <c r="B765" s="69">
        <v>2675</v>
      </c>
      <c r="C765" s="69" t="s">
        <v>36</v>
      </c>
      <c r="D765" s="69">
        <v>2675</v>
      </c>
    </row>
    <row r="766" spans="1:4" s="52" customFormat="1" ht="15.95" customHeight="1" x14ac:dyDescent="0.25">
      <c r="A766" s="118" t="s">
        <v>1546</v>
      </c>
      <c r="B766" s="69">
        <v>1599</v>
      </c>
      <c r="C766" s="69" t="s">
        <v>36</v>
      </c>
      <c r="D766" s="69">
        <v>1599</v>
      </c>
    </row>
    <row r="767" spans="1:4" s="52" customFormat="1" ht="15.95" customHeight="1" x14ac:dyDescent="0.25">
      <c r="A767" s="118" t="s">
        <v>1547</v>
      </c>
      <c r="B767" s="69">
        <v>236</v>
      </c>
      <c r="C767" s="69" t="s">
        <v>36</v>
      </c>
      <c r="D767" s="69">
        <v>236</v>
      </c>
    </row>
    <row r="768" spans="1:4" s="52" customFormat="1" ht="15.95" customHeight="1" x14ac:dyDescent="0.25">
      <c r="A768" s="118" t="s">
        <v>1548</v>
      </c>
      <c r="B768" s="69">
        <v>425</v>
      </c>
      <c r="C768" s="69" t="s">
        <v>36</v>
      </c>
      <c r="D768" s="69">
        <v>425</v>
      </c>
    </row>
    <row r="769" spans="1:4" s="52" customFormat="1" ht="15.95" customHeight="1" x14ac:dyDescent="0.25">
      <c r="A769" s="118" t="s">
        <v>1549</v>
      </c>
      <c r="B769" s="69" t="s">
        <v>36</v>
      </c>
      <c r="C769" s="69" t="s">
        <v>36</v>
      </c>
      <c r="D769" s="69" t="s">
        <v>36</v>
      </c>
    </row>
    <row r="770" spans="1:4" s="52" customFormat="1" ht="15.95" customHeight="1" x14ac:dyDescent="0.25">
      <c r="A770" s="118" t="s">
        <v>1516</v>
      </c>
      <c r="B770" s="69">
        <v>2326</v>
      </c>
      <c r="C770" s="69" t="s">
        <v>36</v>
      </c>
      <c r="D770" s="69">
        <v>2326</v>
      </c>
    </row>
    <row r="771" spans="1:4" s="52" customFormat="1" ht="15.95" customHeight="1" x14ac:dyDescent="0.25">
      <c r="A771" s="118" t="s">
        <v>1550</v>
      </c>
      <c r="B771" s="69">
        <v>276</v>
      </c>
      <c r="C771" s="69" t="s">
        <v>36</v>
      </c>
      <c r="D771" s="69">
        <v>276</v>
      </c>
    </row>
    <row r="772" spans="1:4" s="52" customFormat="1" ht="15.95" customHeight="1" x14ac:dyDescent="0.25">
      <c r="A772" s="118" t="s">
        <v>1551</v>
      </c>
      <c r="B772" s="69">
        <v>1518</v>
      </c>
      <c r="C772" s="69" t="s">
        <v>36</v>
      </c>
      <c r="D772" s="69">
        <v>1518</v>
      </c>
    </row>
    <row r="773" spans="1:4" s="52" customFormat="1" ht="15.95" customHeight="1" x14ac:dyDescent="0.25">
      <c r="A773" s="118" t="s">
        <v>1552</v>
      </c>
      <c r="B773" s="69">
        <v>138</v>
      </c>
      <c r="C773" s="69" t="s">
        <v>36</v>
      </c>
      <c r="D773" s="69">
        <v>138</v>
      </c>
    </row>
    <row r="774" spans="1:4" s="52" customFormat="1" ht="15.95" customHeight="1" x14ac:dyDescent="0.25">
      <c r="A774" s="118" t="s">
        <v>710</v>
      </c>
      <c r="B774" s="69">
        <v>748</v>
      </c>
      <c r="C774" s="69" t="s">
        <v>36</v>
      </c>
      <c r="D774" s="69">
        <v>748</v>
      </c>
    </row>
    <row r="775" spans="1:4" s="52" customFormat="1" ht="15.95" customHeight="1" x14ac:dyDescent="0.25">
      <c r="A775" s="118" t="s">
        <v>1553</v>
      </c>
      <c r="B775" s="69">
        <v>854</v>
      </c>
      <c r="C775" s="69" t="s">
        <v>36</v>
      </c>
      <c r="D775" s="69">
        <v>854</v>
      </c>
    </row>
    <row r="776" spans="1:4" s="52" customFormat="1" ht="15.95" customHeight="1" x14ac:dyDescent="0.25">
      <c r="A776" s="118" t="s">
        <v>1554</v>
      </c>
      <c r="B776" s="69">
        <v>1290</v>
      </c>
      <c r="C776" s="69" t="s">
        <v>36</v>
      </c>
      <c r="D776" s="69">
        <v>1290</v>
      </c>
    </row>
    <row r="777" spans="1:4" s="74" customFormat="1" ht="15.95" customHeight="1" x14ac:dyDescent="0.25">
      <c r="A777" s="108" t="s">
        <v>226</v>
      </c>
      <c r="B777" s="67">
        <v>4347</v>
      </c>
      <c r="C777" s="67" t="s">
        <v>36</v>
      </c>
      <c r="D777" s="67">
        <v>4347</v>
      </c>
    </row>
    <row r="778" spans="1:4" s="52" customFormat="1" ht="15.95" customHeight="1" x14ac:dyDescent="0.25">
      <c r="A778" s="118" t="s">
        <v>840</v>
      </c>
      <c r="B778" s="69">
        <v>2647</v>
      </c>
      <c r="C778" s="69" t="s">
        <v>36</v>
      </c>
      <c r="D778" s="69">
        <v>2647</v>
      </c>
    </row>
    <row r="779" spans="1:4" s="52" customFormat="1" ht="15.95" customHeight="1" x14ac:dyDescent="0.25">
      <c r="A779" s="118" t="s">
        <v>1555</v>
      </c>
      <c r="B779" s="69">
        <v>1700</v>
      </c>
      <c r="C779" s="69" t="s">
        <v>36</v>
      </c>
      <c r="D779" s="69">
        <v>1700</v>
      </c>
    </row>
    <row r="780" spans="1:4" ht="14.25" x14ac:dyDescent="0.2">
      <c r="A780" s="108" t="s">
        <v>227</v>
      </c>
      <c r="B780" s="67">
        <v>8032</v>
      </c>
      <c r="C780" s="67" t="s">
        <v>36</v>
      </c>
      <c r="D780" s="67">
        <v>8032</v>
      </c>
    </row>
    <row r="781" spans="1:4" s="52" customFormat="1" ht="15.95" customHeight="1" x14ac:dyDescent="0.25">
      <c r="A781" s="118" t="s">
        <v>759</v>
      </c>
      <c r="B781" s="69">
        <v>4803</v>
      </c>
      <c r="C781" s="69" t="s">
        <v>36</v>
      </c>
      <c r="D781" s="69">
        <v>4803</v>
      </c>
    </row>
    <row r="782" spans="1:4" s="52" customFormat="1" ht="15.95" customHeight="1" x14ac:dyDescent="0.25">
      <c r="A782" s="118" t="s">
        <v>1556</v>
      </c>
      <c r="B782" s="69" t="s">
        <v>36</v>
      </c>
      <c r="C782" s="69" t="s">
        <v>36</v>
      </c>
      <c r="D782" s="69" t="s">
        <v>36</v>
      </c>
    </row>
    <row r="783" spans="1:4" s="52" customFormat="1" ht="15.95" customHeight="1" x14ac:dyDescent="0.25">
      <c r="A783" s="118" t="s">
        <v>1557</v>
      </c>
      <c r="B783" s="69">
        <v>3229</v>
      </c>
      <c r="C783" s="69" t="s">
        <v>36</v>
      </c>
      <c r="D783" s="69">
        <v>3229</v>
      </c>
    </row>
    <row r="784" spans="1:4" s="52" customFormat="1" ht="15.95" customHeight="1" x14ac:dyDescent="0.25">
      <c r="A784" s="118" t="s">
        <v>1558</v>
      </c>
      <c r="B784" s="69" t="s">
        <v>36</v>
      </c>
      <c r="C784" s="69" t="s">
        <v>36</v>
      </c>
      <c r="D784" s="69" t="s">
        <v>36</v>
      </c>
    </row>
    <row r="785" spans="1:4" s="74" customFormat="1" ht="15.95" customHeight="1" x14ac:dyDescent="0.25">
      <c r="A785" s="108" t="s">
        <v>228</v>
      </c>
      <c r="B785" s="67">
        <v>1605</v>
      </c>
      <c r="C785" s="67" t="s">
        <v>36</v>
      </c>
      <c r="D785" s="67">
        <v>1605</v>
      </c>
    </row>
    <row r="786" spans="1:4" s="52" customFormat="1" ht="15.95" customHeight="1" x14ac:dyDescent="0.25">
      <c r="A786" s="118" t="s">
        <v>1559</v>
      </c>
      <c r="B786" s="69">
        <v>897</v>
      </c>
      <c r="C786" s="69" t="s">
        <v>36</v>
      </c>
      <c r="D786" s="69">
        <v>897</v>
      </c>
    </row>
    <row r="787" spans="1:4" s="52" customFormat="1" ht="15.95" customHeight="1" x14ac:dyDescent="0.25">
      <c r="A787" s="118" t="s">
        <v>695</v>
      </c>
      <c r="B787" s="69">
        <v>708</v>
      </c>
      <c r="C787" s="69" t="s">
        <v>36</v>
      </c>
      <c r="D787" s="69">
        <v>708</v>
      </c>
    </row>
    <row r="788" spans="1:4" s="52" customFormat="1" ht="15.95" customHeight="1" x14ac:dyDescent="0.25">
      <c r="A788" s="118"/>
      <c r="B788" s="69"/>
      <c r="C788" s="69"/>
      <c r="D788" s="69"/>
    </row>
    <row r="789" spans="1:4" s="52" customFormat="1" ht="15.95" customHeight="1" x14ac:dyDescent="0.25">
      <c r="A789" s="118"/>
      <c r="B789" s="69"/>
      <c r="C789" s="69"/>
      <c r="D789" s="69"/>
    </row>
    <row r="790" spans="1:4" s="74" customFormat="1" ht="15.95" customHeight="1" x14ac:dyDescent="0.25">
      <c r="A790" s="108" t="s">
        <v>229</v>
      </c>
      <c r="B790" s="67">
        <v>12909</v>
      </c>
      <c r="C790" s="67" t="s">
        <v>36</v>
      </c>
      <c r="D790" s="67">
        <v>12909</v>
      </c>
    </row>
    <row r="791" spans="1:4" s="52" customFormat="1" ht="15.95" customHeight="1" x14ac:dyDescent="0.25">
      <c r="A791" s="118" t="s">
        <v>1560</v>
      </c>
      <c r="B791" s="69">
        <v>4076</v>
      </c>
      <c r="C791" s="69" t="s">
        <v>36</v>
      </c>
      <c r="D791" s="69">
        <v>4076</v>
      </c>
    </row>
    <row r="792" spans="1:4" s="52" customFormat="1" ht="15.95" customHeight="1" x14ac:dyDescent="0.25">
      <c r="A792" s="118" t="s">
        <v>1561</v>
      </c>
      <c r="B792" s="69">
        <v>2673</v>
      </c>
      <c r="C792" s="69" t="s">
        <v>36</v>
      </c>
      <c r="D792" s="69">
        <v>2673</v>
      </c>
    </row>
    <row r="793" spans="1:4" s="52" customFormat="1" ht="15.95" customHeight="1" x14ac:dyDescent="0.25">
      <c r="A793" s="118" t="s">
        <v>1562</v>
      </c>
      <c r="B793" s="69">
        <v>2972</v>
      </c>
      <c r="C793" s="69" t="s">
        <v>36</v>
      </c>
      <c r="D793" s="69">
        <v>2972</v>
      </c>
    </row>
    <row r="794" spans="1:4" s="52" customFormat="1" ht="15.95" customHeight="1" x14ac:dyDescent="0.25">
      <c r="A794" s="118" t="s">
        <v>1563</v>
      </c>
      <c r="B794" s="69">
        <v>2835</v>
      </c>
      <c r="C794" s="69" t="s">
        <v>36</v>
      </c>
      <c r="D794" s="69">
        <v>2835</v>
      </c>
    </row>
    <row r="795" spans="1:4" s="52" customFormat="1" ht="15.95" customHeight="1" x14ac:dyDescent="0.25">
      <c r="A795" s="118" t="s">
        <v>1564</v>
      </c>
      <c r="B795" s="69">
        <v>353</v>
      </c>
      <c r="C795" s="69" t="s">
        <v>36</v>
      </c>
      <c r="D795" s="69">
        <v>353</v>
      </c>
    </row>
    <row r="796" spans="1:4" s="74" customFormat="1" ht="15.95" customHeight="1" x14ac:dyDescent="0.25">
      <c r="A796" s="108" t="s">
        <v>230</v>
      </c>
      <c r="B796" s="67">
        <v>3831</v>
      </c>
      <c r="C796" s="67" t="s">
        <v>36</v>
      </c>
      <c r="D796" s="67">
        <v>3831</v>
      </c>
    </row>
    <row r="797" spans="1:4" s="52" customFormat="1" ht="15.95" customHeight="1" x14ac:dyDescent="0.25">
      <c r="A797" s="118" t="s">
        <v>1565</v>
      </c>
      <c r="B797" s="69">
        <v>1428</v>
      </c>
      <c r="C797" s="69" t="s">
        <v>36</v>
      </c>
      <c r="D797" s="69">
        <v>1428</v>
      </c>
    </row>
    <row r="798" spans="1:4" s="52" customFormat="1" ht="15.95" customHeight="1" x14ac:dyDescent="0.25">
      <c r="A798" s="118" t="s">
        <v>1566</v>
      </c>
      <c r="B798" s="69">
        <v>1600</v>
      </c>
      <c r="C798" s="69" t="s">
        <v>36</v>
      </c>
      <c r="D798" s="69">
        <v>1600</v>
      </c>
    </row>
    <row r="799" spans="1:4" s="52" customFormat="1" ht="15.95" customHeight="1" x14ac:dyDescent="0.25">
      <c r="A799" s="118" t="s">
        <v>1567</v>
      </c>
      <c r="B799" s="69">
        <v>703</v>
      </c>
      <c r="C799" s="69" t="s">
        <v>36</v>
      </c>
      <c r="D799" s="69">
        <v>703</v>
      </c>
    </row>
    <row r="800" spans="1:4" s="52" customFormat="1" ht="15.95" customHeight="1" x14ac:dyDescent="0.25">
      <c r="A800" s="118" t="s">
        <v>1568</v>
      </c>
      <c r="B800" s="69">
        <v>100</v>
      </c>
      <c r="C800" s="69" t="s">
        <v>36</v>
      </c>
      <c r="D800" s="69">
        <v>100</v>
      </c>
    </row>
    <row r="801" spans="1:4" s="74" customFormat="1" ht="15.95" customHeight="1" x14ac:dyDescent="0.25">
      <c r="A801" s="108" t="s">
        <v>231</v>
      </c>
      <c r="B801" s="67">
        <v>11135</v>
      </c>
      <c r="C801" s="67" t="s">
        <v>36</v>
      </c>
      <c r="D801" s="67">
        <v>11135</v>
      </c>
    </row>
    <row r="802" spans="1:4" s="52" customFormat="1" ht="15.95" customHeight="1" x14ac:dyDescent="0.25">
      <c r="A802" s="118" t="s">
        <v>1569</v>
      </c>
      <c r="B802" s="69">
        <v>6284</v>
      </c>
      <c r="C802" s="69" t="s">
        <v>36</v>
      </c>
      <c r="D802" s="69">
        <v>6284</v>
      </c>
    </row>
    <row r="803" spans="1:4" s="52" customFormat="1" ht="15.95" customHeight="1" x14ac:dyDescent="0.25">
      <c r="A803" s="118" t="s">
        <v>695</v>
      </c>
      <c r="B803" s="69">
        <v>1665</v>
      </c>
      <c r="C803" s="69" t="s">
        <v>36</v>
      </c>
      <c r="D803" s="69">
        <v>1665</v>
      </c>
    </row>
    <row r="804" spans="1:4" s="52" customFormat="1" ht="15.95" customHeight="1" x14ac:dyDescent="0.25">
      <c r="A804" s="118" t="s">
        <v>165</v>
      </c>
      <c r="B804" s="69">
        <v>3186</v>
      </c>
      <c r="C804" s="69" t="s">
        <v>36</v>
      </c>
      <c r="D804" s="69">
        <v>3186</v>
      </c>
    </row>
    <row r="805" spans="1:4" s="74" customFormat="1" ht="15.95" customHeight="1" x14ac:dyDescent="0.25">
      <c r="A805" s="108" t="s">
        <v>232</v>
      </c>
      <c r="B805" s="67">
        <v>8536</v>
      </c>
      <c r="C805" s="67" t="s">
        <v>36</v>
      </c>
      <c r="D805" s="67">
        <v>8536</v>
      </c>
    </row>
    <row r="806" spans="1:4" s="52" customFormat="1" ht="15.95" customHeight="1" x14ac:dyDescent="0.25">
      <c r="A806" s="118" t="s">
        <v>1570</v>
      </c>
      <c r="B806" s="69">
        <v>1969</v>
      </c>
      <c r="C806" s="69" t="s">
        <v>36</v>
      </c>
      <c r="D806" s="69">
        <v>1969</v>
      </c>
    </row>
    <row r="807" spans="1:4" s="52" customFormat="1" ht="15.95" customHeight="1" x14ac:dyDescent="0.25">
      <c r="A807" s="118" t="s">
        <v>1571</v>
      </c>
      <c r="B807" s="69">
        <v>2916</v>
      </c>
      <c r="C807" s="69" t="s">
        <v>36</v>
      </c>
      <c r="D807" s="69">
        <v>2916</v>
      </c>
    </row>
    <row r="808" spans="1:4" s="52" customFormat="1" ht="15.95" customHeight="1" x14ac:dyDescent="0.25">
      <c r="A808" s="118" t="s">
        <v>1572</v>
      </c>
      <c r="B808" s="69">
        <v>15</v>
      </c>
      <c r="C808" s="69" t="s">
        <v>36</v>
      </c>
      <c r="D808" s="69">
        <v>15</v>
      </c>
    </row>
    <row r="809" spans="1:4" s="52" customFormat="1" ht="15.95" customHeight="1" x14ac:dyDescent="0.25">
      <c r="A809" s="118" t="s">
        <v>1573</v>
      </c>
      <c r="B809" s="69">
        <v>1380</v>
      </c>
      <c r="C809" s="69" t="s">
        <v>36</v>
      </c>
      <c r="D809" s="69">
        <v>1380</v>
      </c>
    </row>
    <row r="810" spans="1:4" s="52" customFormat="1" ht="15.95" customHeight="1" x14ac:dyDescent="0.25">
      <c r="A810" s="118" t="s">
        <v>1574</v>
      </c>
      <c r="B810" s="69">
        <v>329</v>
      </c>
      <c r="C810" s="67" t="s">
        <v>36</v>
      </c>
      <c r="D810" s="69">
        <v>329</v>
      </c>
    </row>
    <row r="811" spans="1:4" s="52" customFormat="1" ht="15.95" customHeight="1" x14ac:dyDescent="0.25">
      <c r="A811" s="118" t="s">
        <v>1575</v>
      </c>
      <c r="B811" s="69">
        <v>1927</v>
      </c>
      <c r="C811" s="69" t="s">
        <v>36</v>
      </c>
      <c r="D811" s="69">
        <v>1927</v>
      </c>
    </row>
    <row r="812" spans="1:4" s="52" customFormat="1" ht="15.95" customHeight="1" x14ac:dyDescent="0.25">
      <c r="A812" s="70" t="s">
        <v>233</v>
      </c>
      <c r="B812" s="67">
        <v>29937</v>
      </c>
      <c r="C812" s="69" t="s">
        <v>36</v>
      </c>
      <c r="D812" s="67">
        <v>29937</v>
      </c>
    </row>
    <row r="813" spans="1:4" s="74" customFormat="1" ht="15.95" customHeight="1" x14ac:dyDescent="0.25">
      <c r="A813" s="108" t="s">
        <v>234</v>
      </c>
      <c r="B813" s="67">
        <v>12001</v>
      </c>
      <c r="C813" s="67" t="s">
        <v>36</v>
      </c>
      <c r="D813" s="67">
        <v>12001</v>
      </c>
    </row>
    <row r="814" spans="1:4" s="52" customFormat="1" ht="15.95" customHeight="1" x14ac:dyDescent="0.25">
      <c r="A814" s="118" t="s">
        <v>1576</v>
      </c>
      <c r="B814" s="69">
        <v>3330</v>
      </c>
      <c r="C814" s="69" t="s">
        <v>36</v>
      </c>
      <c r="D814" s="69">
        <v>3330</v>
      </c>
    </row>
    <row r="815" spans="1:4" s="52" customFormat="1" ht="15.95" customHeight="1" x14ac:dyDescent="0.25">
      <c r="A815" s="118" t="s">
        <v>1577</v>
      </c>
      <c r="B815" s="69">
        <v>1763</v>
      </c>
      <c r="C815" s="69" t="s">
        <v>36</v>
      </c>
      <c r="D815" s="69">
        <v>1763</v>
      </c>
    </row>
    <row r="816" spans="1:4" s="52" customFormat="1" ht="15.95" customHeight="1" x14ac:dyDescent="0.25">
      <c r="A816" s="118" t="s">
        <v>1578</v>
      </c>
      <c r="B816" s="69">
        <v>918</v>
      </c>
      <c r="C816" s="69" t="s">
        <v>36</v>
      </c>
      <c r="D816" s="69">
        <v>918</v>
      </c>
    </row>
    <row r="817" spans="1:4" s="52" customFormat="1" ht="15.95" customHeight="1" x14ac:dyDescent="0.25">
      <c r="A817" s="118" t="s">
        <v>1579</v>
      </c>
      <c r="B817" s="69">
        <v>889</v>
      </c>
      <c r="C817" s="69" t="s">
        <v>36</v>
      </c>
      <c r="D817" s="69">
        <v>889</v>
      </c>
    </row>
    <row r="818" spans="1:4" s="52" customFormat="1" ht="15.95" customHeight="1" x14ac:dyDescent="0.25">
      <c r="A818" s="118" t="s">
        <v>1580</v>
      </c>
      <c r="B818" s="69">
        <v>1045</v>
      </c>
      <c r="C818" s="69" t="s">
        <v>36</v>
      </c>
      <c r="D818" s="69">
        <v>1045</v>
      </c>
    </row>
    <row r="819" spans="1:4" s="52" customFormat="1" ht="15.95" customHeight="1" x14ac:dyDescent="0.25">
      <c r="A819" s="118" t="s">
        <v>1581</v>
      </c>
      <c r="B819" s="69">
        <v>781</v>
      </c>
      <c r="C819" s="69" t="s">
        <v>36</v>
      </c>
      <c r="D819" s="69">
        <v>781</v>
      </c>
    </row>
    <row r="820" spans="1:4" s="52" customFormat="1" ht="15.95" customHeight="1" x14ac:dyDescent="0.25">
      <c r="A820" s="118" t="s">
        <v>1582</v>
      </c>
      <c r="B820" s="69">
        <v>445</v>
      </c>
      <c r="C820" s="69" t="s">
        <v>36</v>
      </c>
      <c r="D820" s="69">
        <v>445</v>
      </c>
    </row>
    <row r="821" spans="1:4" s="52" customFormat="1" ht="15.95" customHeight="1" x14ac:dyDescent="0.25">
      <c r="A821" s="118" t="s">
        <v>1583</v>
      </c>
      <c r="B821" s="69">
        <v>1048</v>
      </c>
      <c r="C821" s="67" t="s">
        <v>36</v>
      </c>
      <c r="D821" s="69">
        <v>1048</v>
      </c>
    </row>
    <row r="822" spans="1:4" s="52" customFormat="1" ht="15.95" customHeight="1" x14ac:dyDescent="0.25">
      <c r="A822" s="118" t="s">
        <v>73</v>
      </c>
      <c r="B822" s="69">
        <v>1106</v>
      </c>
      <c r="C822" s="69" t="s">
        <v>36</v>
      </c>
      <c r="D822" s="69">
        <v>1106</v>
      </c>
    </row>
    <row r="823" spans="1:4" s="52" customFormat="1" ht="15.95" customHeight="1" x14ac:dyDescent="0.25">
      <c r="A823" s="118" t="s">
        <v>126</v>
      </c>
      <c r="B823" s="69">
        <v>676</v>
      </c>
      <c r="C823" s="69" t="s">
        <v>36</v>
      </c>
      <c r="D823" s="69">
        <v>676</v>
      </c>
    </row>
    <row r="824" spans="1:4" s="74" customFormat="1" ht="15.95" customHeight="1" x14ac:dyDescent="0.25">
      <c r="A824" s="108" t="s">
        <v>235</v>
      </c>
      <c r="B824" s="67">
        <v>6503</v>
      </c>
      <c r="C824" s="67" t="s">
        <v>36</v>
      </c>
      <c r="D824" s="67">
        <v>6503</v>
      </c>
    </row>
    <row r="825" spans="1:4" s="52" customFormat="1" ht="15.95" customHeight="1" x14ac:dyDescent="0.25">
      <c r="A825" s="118" t="s">
        <v>707</v>
      </c>
      <c r="B825" s="69">
        <v>2688</v>
      </c>
      <c r="C825" s="69" t="s">
        <v>36</v>
      </c>
      <c r="D825" s="69">
        <v>2688</v>
      </c>
    </row>
    <row r="826" spans="1:4" s="52" customFormat="1" ht="15.95" customHeight="1" x14ac:dyDescent="0.25">
      <c r="A826" s="118" t="s">
        <v>517</v>
      </c>
      <c r="B826" s="69">
        <v>1421</v>
      </c>
      <c r="C826" s="69" t="s">
        <v>36</v>
      </c>
      <c r="D826" s="69">
        <v>1421</v>
      </c>
    </row>
    <row r="827" spans="1:4" s="52" customFormat="1" ht="15.95" customHeight="1" x14ac:dyDescent="0.25">
      <c r="A827" s="118" t="s">
        <v>1584</v>
      </c>
      <c r="B827" s="69">
        <v>6</v>
      </c>
      <c r="C827" s="69" t="s">
        <v>36</v>
      </c>
      <c r="D827" s="69">
        <v>6</v>
      </c>
    </row>
    <row r="828" spans="1:4" s="52" customFormat="1" ht="15.95" customHeight="1" x14ac:dyDescent="0.25">
      <c r="A828" s="118" t="s">
        <v>431</v>
      </c>
      <c r="B828" s="69">
        <v>2083</v>
      </c>
      <c r="C828" s="69" t="s">
        <v>36</v>
      </c>
      <c r="D828" s="69">
        <v>2083</v>
      </c>
    </row>
    <row r="829" spans="1:4" s="52" customFormat="1" ht="15.95" customHeight="1" x14ac:dyDescent="0.25">
      <c r="A829" s="118" t="s">
        <v>1585</v>
      </c>
      <c r="B829" s="69">
        <v>305</v>
      </c>
      <c r="C829" s="69" t="s">
        <v>36</v>
      </c>
      <c r="D829" s="69">
        <v>305</v>
      </c>
    </row>
    <row r="830" spans="1:4" s="74" customFormat="1" ht="15.95" customHeight="1" x14ac:dyDescent="0.25">
      <c r="A830" s="108" t="s">
        <v>236</v>
      </c>
      <c r="B830" s="67">
        <v>6494</v>
      </c>
      <c r="C830" s="67" t="s">
        <v>36</v>
      </c>
      <c r="D830" s="67">
        <v>6494</v>
      </c>
    </row>
    <row r="831" spans="1:4" s="52" customFormat="1" ht="15.95" customHeight="1" x14ac:dyDescent="0.25">
      <c r="A831" s="118" t="s">
        <v>1586</v>
      </c>
      <c r="B831" s="69">
        <v>2811</v>
      </c>
      <c r="C831" s="69" t="s">
        <v>36</v>
      </c>
      <c r="D831" s="69">
        <v>2811</v>
      </c>
    </row>
    <row r="832" spans="1:4" s="52" customFormat="1" ht="15.95" customHeight="1" x14ac:dyDescent="0.25">
      <c r="A832" s="118" t="s">
        <v>685</v>
      </c>
      <c r="B832" s="69">
        <v>1124</v>
      </c>
      <c r="C832" s="69" t="s">
        <v>36</v>
      </c>
      <c r="D832" s="69">
        <v>1124</v>
      </c>
    </row>
    <row r="833" spans="1:4" s="52" customFormat="1" ht="15.95" customHeight="1" x14ac:dyDescent="0.25">
      <c r="A833" s="118" t="s">
        <v>1587</v>
      </c>
      <c r="B833" s="69">
        <v>2559</v>
      </c>
      <c r="C833" s="69" t="s">
        <v>36</v>
      </c>
      <c r="D833" s="69">
        <v>2559</v>
      </c>
    </row>
    <row r="834" spans="1:4" s="74" customFormat="1" ht="15.95" customHeight="1" x14ac:dyDescent="0.25">
      <c r="A834" s="108" t="s">
        <v>237</v>
      </c>
      <c r="B834" s="67">
        <v>4939</v>
      </c>
      <c r="C834" s="67" t="s">
        <v>36</v>
      </c>
      <c r="D834" s="67">
        <v>4939</v>
      </c>
    </row>
    <row r="835" spans="1:4" s="52" customFormat="1" ht="15.95" customHeight="1" x14ac:dyDescent="0.25">
      <c r="A835" s="118" t="s">
        <v>1588</v>
      </c>
      <c r="B835" s="69">
        <v>2077</v>
      </c>
      <c r="C835" s="67" t="s">
        <v>36</v>
      </c>
      <c r="D835" s="69">
        <v>2077</v>
      </c>
    </row>
    <row r="836" spans="1:4" s="52" customFormat="1" ht="15.95" customHeight="1" x14ac:dyDescent="0.25">
      <c r="A836" s="118" t="s">
        <v>129</v>
      </c>
      <c r="B836" s="69">
        <v>1913</v>
      </c>
      <c r="C836" s="69" t="s">
        <v>36</v>
      </c>
      <c r="D836" s="69">
        <v>1913</v>
      </c>
    </row>
    <row r="837" spans="1:4" s="52" customFormat="1" ht="15.95" customHeight="1" x14ac:dyDescent="0.25">
      <c r="A837" s="118" t="s">
        <v>1589</v>
      </c>
      <c r="B837" s="69">
        <v>949</v>
      </c>
      <c r="C837" s="69" t="s">
        <v>36</v>
      </c>
      <c r="D837" s="69">
        <v>949</v>
      </c>
    </row>
    <row r="838" spans="1:4" s="52" customFormat="1" ht="15.95" customHeight="1" x14ac:dyDescent="0.2"/>
    <row r="839" spans="1:4" s="52" customFormat="1" ht="15.95" customHeight="1" x14ac:dyDescent="0.2">
      <c r="A839" s="66" t="s">
        <v>3</v>
      </c>
      <c r="B839" s="67">
        <v>534472</v>
      </c>
      <c r="C839" s="67">
        <v>145510</v>
      </c>
      <c r="D839" s="67">
        <v>388962</v>
      </c>
    </row>
    <row r="840" spans="1:4" s="52" customFormat="1" ht="15.95" customHeight="1" x14ac:dyDescent="0.2">
      <c r="A840" s="70" t="s">
        <v>2114</v>
      </c>
      <c r="B840" s="67">
        <v>80733</v>
      </c>
      <c r="C840" s="67">
        <v>80733</v>
      </c>
      <c r="D840" s="67" t="s">
        <v>36</v>
      </c>
    </row>
    <row r="841" spans="1:4" s="52" customFormat="1" ht="15.95" customHeight="1" x14ac:dyDescent="0.2">
      <c r="A841" s="108" t="s">
        <v>238</v>
      </c>
      <c r="B841" s="67">
        <v>3492</v>
      </c>
      <c r="C841" s="67">
        <v>3492</v>
      </c>
      <c r="D841" s="67" t="s">
        <v>36</v>
      </c>
    </row>
    <row r="842" spans="1:4" s="52" customFormat="1" ht="15.95" customHeight="1" x14ac:dyDescent="0.2">
      <c r="A842" s="70" t="s">
        <v>239</v>
      </c>
      <c r="B842" s="67">
        <v>52225</v>
      </c>
      <c r="C842" s="67">
        <v>52225</v>
      </c>
      <c r="D842" s="67" t="s">
        <v>36</v>
      </c>
    </row>
    <row r="843" spans="1:4" s="52" customFormat="1" ht="15.95" customHeight="1" x14ac:dyDescent="0.25">
      <c r="A843" s="108" t="s">
        <v>1594</v>
      </c>
      <c r="B843" s="67">
        <v>738</v>
      </c>
      <c r="C843" s="67">
        <v>738</v>
      </c>
      <c r="D843" s="69" t="s">
        <v>36</v>
      </c>
    </row>
    <row r="844" spans="1:4" s="52" customFormat="1" ht="15.95" customHeight="1" x14ac:dyDescent="0.25">
      <c r="A844" s="70" t="s">
        <v>240</v>
      </c>
      <c r="B844" s="67">
        <v>73453</v>
      </c>
      <c r="C844" s="69" t="s">
        <v>36</v>
      </c>
      <c r="D844" s="67">
        <v>73453</v>
      </c>
    </row>
    <row r="845" spans="1:4" s="74" customFormat="1" ht="15.95" customHeight="1" x14ac:dyDescent="0.25">
      <c r="A845" s="108" t="s">
        <v>241</v>
      </c>
      <c r="B845" s="67">
        <v>6219</v>
      </c>
      <c r="C845" s="67" t="s">
        <v>36</v>
      </c>
      <c r="D845" s="67">
        <v>6219</v>
      </c>
    </row>
    <row r="846" spans="1:4" s="52" customFormat="1" ht="15.95" customHeight="1" x14ac:dyDescent="0.25">
      <c r="A846" s="109" t="s">
        <v>242</v>
      </c>
      <c r="B846" s="69">
        <v>2441</v>
      </c>
      <c r="C846" s="69" t="s">
        <v>36</v>
      </c>
      <c r="D846" s="69">
        <v>2441</v>
      </c>
    </row>
    <row r="847" spans="1:4" s="52" customFormat="1" ht="15.95" customHeight="1" x14ac:dyDescent="0.25">
      <c r="A847" s="109" t="s">
        <v>41</v>
      </c>
      <c r="B847" s="69">
        <v>2398</v>
      </c>
      <c r="C847" s="69" t="s">
        <v>36</v>
      </c>
      <c r="D847" s="69">
        <v>2398</v>
      </c>
    </row>
    <row r="848" spans="1:4" s="52" customFormat="1" ht="15.95" customHeight="1" x14ac:dyDescent="0.25">
      <c r="A848" s="109" t="s">
        <v>841</v>
      </c>
      <c r="B848" s="69">
        <v>1341</v>
      </c>
      <c r="C848" s="69" t="s">
        <v>36</v>
      </c>
      <c r="D848" s="69">
        <v>1341</v>
      </c>
    </row>
    <row r="849" spans="1:4" s="52" customFormat="1" ht="15.95" customHeight="1" x14ac:dyDescent="0.25">
      <c r="A849" s="109" t="s">
        <v>1595</v>
      </c>
      <c r="B849" s="69">
        <v>39</v>
      </c>
      <c r="C849" s="69" t="s">
        <v>36</v>
      </c>
      <c r="D849" s="69">
        <v>39</v>
      </c>
    </row>
    <row r="850" spans="1:4" s="74" customFormat="1" ht="15.95" customHeight="1" x14ac:dyDescent="0.25">
      <c r="A850" s="108" t="s">
        <v>243</v>
      </c>
      <c r="B850" s="67">
        <v>2819</v>
      </c>
      <c r="C850" s="67" t="s">
        <v>36</v>
      </c>
      <c r="D850" s="67">
        <v>2819</v>
      </c>
    </row>
    <row r="851" spans="1:4" s="52" customFormat="1" ht="15.95" customHeight="1" x14ac:dyDescent="0.25">
      <c r="A851" s="118" t="s">
        <v>1591</v>
      </c>
      <c r="B851" s="69">
        <v>2420</v>
      </c>
      <c r="C851" s="69" t="s">
        <v>36</v>
      </c>
      <c r="D851" s="69">
        <v>2420</v>
      </c>
    </row>
    <row r="852" spans="1:4" s="52" customFormat="1" ht="15.95" customHeight="1" x14ac:dyDescent="0.25">
      <c r="A852" s="118" t="s">
        <v>1592</v>
      </c>
      <c r="B852" s="69">
        <v>399</v>
      </c>
      <c r="C852" s="67" t="s">
        <v>36</v>
      </c>
      <c r="D852" s="69">
        <v>399</v>
      </c>
    </row>
    <row r="853" spans="1:4" s="74" customFormat="1" ht="15.95" customHeight="1" x14ac:dyDescent="0.25">
      <c r="A853" s="108" t="s">
        <v>244</v>
      </c>
      <c r="B853" s="67">
        <v>5506</v>
      </c>
      <c r="C853" s="67" t="s">
        <v>36</v>
      </c>
      <c r="D853" s="67">
        <v>5506</v>
      </c>
    </row>
    <row r="854" spans="1:4" s="52" customFormat="1" ht="15.95" customHeight="1" x14ac:dyDescent="0.25">
      <c r="A854" s="109" t="s">
        <v>1596</v>
      </c>
      <c r="B854" s="69">
        <v>1610</v>
      </c>
      <c r="C854" s="69" t="s">
        <v>36</v>
      </c>
      <c r="D854" s="69">
        <v>1610</v>
      </c>
    </row>
    <row r="855" spans="1:4" s="52" customFormat="1" ht="15.95" customHeight="1" x14ac:dyDescent="0.25">
      <c r="A855" s="109" t="s">
        <v>520</v>
      </c>
      <c r="B855" s="69">
        <v>2499</v>
      </c>
      <c r="C855" s="69" t="s">
        <v>36</v>
      </c>
      <c r="D855" s="69">
        <v>2499</v>
      </c>
    </row>
    <row r="856" spans="1:4" s="52" customFormat="1" ht="15.95" customHeight="1" x14ac:dyDescent="0.25">
      <c r="A856" s="109" t="s">
        <v>1597</v>
      </c>
      <c r="B856" s="69">
        <v>324</v>
      </c>
      <c r="C856" s="69" t="s">
        <v>36</v>
      </c>
      <c r="D856" s="69">
        <v>324</v>
      </c>
    </row>
    <row r="857" spans="1:4" s="52" customFormat="1" ht="15.95" customHeight="1" x14ac:dyDescent="0.25">
      <c r="A857" s="109" t="s">
        <v>1598</v>
      </c>
      <c r="B857" s="69">
        <v>1073</v>
      </c>
      <c r="C857" s="69" t="s">
        <v>36</v>
      </c>
      <c r="D857" s="69">
        <v>1073</v>
      </c>
    </row>
    <row r="858" spans="1:4" s="74" customFormat="1" ht="15.95" customHeight="1" x14ac:dyDescent="0.25">
      <c r="A858" s="108" t="s">
        <v>245</v>
      </c>
      <c r="B858" s="67">
        <v>3529</v>
      </c>
      <c r="C858" s="67" t="s">
        <v>36</v>
      </c>
      <c r="D858" s="67">
        <v>3529</v>
      </c>
    </row>
    <row r="859" spans="1:4" s="52" customFormat="1" ht="15.95" customHeight="1" x14ac:dyDescent="0.25">
      <c r="A859" s="109" t="s">
        <v>1590</v>
      </c>
      <c r="B859" s="69">
        <v>1853</v>
      </c>
      <c r="C859" s="69" t="s">
        <v>36</v>
      </c>
      <c r="D859" s="69">
        <v>1853</v>
      </c>
    </row>
    <row r="860" spans="1:4" s="52" customFormat="1" ht="15.95" customHeight="1" x14ac:dyDescent="0.25">
      <c r="A860" s="109" t="s">
        <v>1599</v>
      </c>
      <c r="B860" s="69">
        <v>1676</v>
      </c>
      <c r="C860" s="69" t="s">
        <v>36</v>
      </c>
      <c r="D860" s="69">
        <v>1676</v>
      </c>
    </row>
    <row r="861" spans="1:4" s="74" customFormat="1" ht="15.95" customHeight="1" x14ac:dyDescent="0.25">
      <c r="A861" s="108" t="s">
        <v>246</v>
      </c>
      <c r="B861" s="67">
        <v>8021</v>
      </c>
      <c r="C861" s="67" t="s">
        <v>36</v>
      </c>
      <c r="D861" s="67">
        <v>8021</v>
      </c>
    </row>
    <row r="862" spans="1:4" s="52" customFormat="1" ht="15.95" customHeight="1" x14ac:dyDescent="0.25">
      <c r="A862" s="109" t="s">
        <v>774</v>
      </c>
      <c r="B862" s="69">
        <v>2166</v>
      </c>
      <c r="C862" s="67" t="s">
        <v>36</v>
      </c>
      <c r="D862" s="69">
        <v>2166</v>
      </c>
    </row>
    <row r="863" spans="1:4" s="52" customFormat="1" ht="15.95" customHeight="1" x14ac:dyDescent="0.25">
      <c r="A863" s="109" t="s">
        <v>1600</v>
      </c>
      <c r="B863" s="69">
        <v>1532</v>
      </c>
      <c r="C863" s="69" t="s">
        <v>36</v>
      </c>
      <c r="D863" s="69">
        <v>1532</v>
      </c>
    </row>
    <row r="864" spans="1:4" s="52" customFormat="1" ht="15.95" customHeight="1" x14ac:dyDescent="0.25">
      <c r="A864" s="109" t="s">
        <v>1212</v>
      </c>
      <c r="B864" s="69">
        <v>3005</v>
      </c>
      <c r="C864" s="69" t="s">
        <v>36</v>
      </c>
      <c r="D864" s="69">
        <v>3005</v>
      </c>
    </row>
    <row r="865" spans="1:4" s="52" customFormat="1" ht="15.95" customHeight="1" x14ac:dyDescent="0.25">
      <c r="A865" s="109" t="s">
        <v>1601</v>
      </c>
      <c r="B865" s="69">
        <v>805</v>
      </c>
      <c r="C865" s="69" t="s">
        <v>36</v>
      </c>
      <c r="D865" s="69">
        <v>805</v>
      </c>
    </row>
    <row r="866" spans="1:4" s="52" customFormat="1" ht="15.95" customHeight="1" x14ac:dyDescent="0.25">
      <c r="A866" s="109" t="s">
        <v>1602</v>
      </c>
      <c r="B866" s="69">
        <v>513</v>
      </c>
      <c r="C866" s="69" t="s">
        <v>36</v>
      </c>
      <c r="D866" s="69">
        <v>513</v>
      </c>
    </row>
    <row r="867" spans="1:4" s="74" customFormat="1" ht="15.95" customHeight="1" x14ac:dyDescent="0.25">
      <c r="A867" s="108" t="s">
        <v>247</v>
      </c>
      <c r="B867" s="67">
        <v>7124</v>
      </c>
      <c r="C867" s="67" t="s">
        <v>36</v>
      </c>
      <c r="D867" s="67">
        <v>7124</v>
      </c>
    </row>
    <row r="868" spans="1:4" s="52" customFormat="1" ht="15.95" customHeight="1" x14ac:dyDescent="0.25">
      <c r="A868" s="109" t="s">
        <v>1603</v>
      </c>
      <c r="B868" s="69">
        <v>3710</v>
      </c>
      <c r="C868" s="69" t="s">
        <v>36</v>
      </c>
      <c r="D868" s="69">
        <v>3710</v>
      </c>
    </row>
    <row r="869" spans="1:4" s="52" customFormat="1" ht="15.95" customHeight="1" x14ac:dyDescent="0.25">
      <c r="A869" s="109" t="s">
        <v>1604</v>
      </c>
      <c r="B869" s="69">
        <v>1229</v>
      </c>
      <c r="C869" s="69" t="s">
        <v>36</v>
      </c>
      <c r="D869" s="69">
        <v>1229</v>
      </c>
    </row>
    <row r="870" spans="1:4" s="52" customFormat="1" ht="15.95" customHeight="1" x14ac:dyDescent="0.25">
      <c r="A870" s="109" t="s">
        <v>1605</v>
      </c>
      <c r="B870" s="69">
        <v>2185</v>
      </c>
      <c r="C870" s="69" t="s">
        <v>36</v>
      </c>
      <c r="D870" s="69">
        <v>2185</v>
      </c>
    </row>
    <row r="871" spans="1:4" s="74" customFormat="1" ht="15.95" customHeight="1" x14ac:dyDescent="0.25">
      <c r="A871" s="108" t="s">
        <v>248</v>
      </c>
      <c r="B871" s="67">
        <v>6774</v>
      </c>
      <c r="C871" s="67" t="s">
        <v>36</v>
      </c>
      <c r="D871" s="67">
        <v>6774</v>
      </c>
    </row>
    <row r="872" spans="1:4" s="52" customFormat="1" ht="15.95" customHeight="1" x14ac:dyDescent="0.25">
      <c r="A872" s="109" t="s">
        <v>1499</v>
      </c>
      <c r="B872" s="69">
        <v>1960</v>
      </c>
      <c r="C872" s="67" t="s">
        <v>36</v>
      </c>
      <c r="D872" s="69">
        <v>1960</v>
      </c>
    </row>
    <row r="873" spans="1:4" s="52" customFormat="1" ht="15.95" customHeight="1" x14ac:dyDescent="0.25">
      <c r="A873" s="109" t="s">
        <v>1606</v>
      </c>
      <c r="B873" s="69">
        <v>2695</v>
      </c>
      <c r="C873" s="69" t="s">
        <v>36</v>
      </c>
      <c r="D873" s="69">
        <v>2695</v>
      </c>
    </row>
    <row r="874" spans="1:4" s="52" customFormat="1" ht="15.95" customHeight="1" x14ac:dyDescent="0.25">
      <c r="A874" s="109" t="s">
        <v>1607</v>
      </c>
      <c r="B874" s="69">
        <v>1220</v>
      </c>
      <c r="C874" s="69" t="s">
        <v>36</v>
      </c>
      <c r="D874" s="69">
        <v>1220</v>
      </c>
    </row>
    <row r="875" spans="1:4" s="52" customFormat="1" ht="15.95" customHeight="1" x14ac:dyDescent="0.25">
      <c r="A875" s="109" t="s">
        <v>1608</v>
      </c>
      <c r="B875" s="69">
        <v>899</v>
      </c>
      <c r="C875" s="69" t="s">
        <v>36</v>
      </c>
      <c r="D875" s="69">
        <v>899</v>
      </c>
    </row>
    <row r="876" spans="1:4" s="52" customFormat="1" ht="15.95" customHeight="1" x14ac:dyDescent="0.25">
      <c r="A876" s="109"/>
      <c r="B876" s="69"/>
      <c r="C876" s="69"/>
      <c r="D876" s="69"/>
    </row>
    <row r="877" spans="1:4" s="52" customFormat="1" ht="15.95" customHeight="1" x14ac:dyDescent="0.25">
      <c r="A877" s="109"/>
      <c r="B877" s="69"/>
      <c r="C877" s="69"/>
      <c r="D877" s="69"/>
    </row>
    <row r="878" spans="1:4" s="74" customFormat="1" ht="15.95" customHeight="1" x14ac:dyDescent="0.25">
      <c r="A878" s="108" t="s">
        <v>249</v>
      </c>
      <c r="B878" s="67">
        <v>3942</v>
      </c>
      <c r="C878" s="67" t="s">
        <v>36</v>
      </c>
      <c r="D878" s="67">
        <v>3942</v>
      </c>
    </row>
    <row r="879" spans="1:4" s="52" customFormat="1" ht="15.95" customHeight="1" x14ac:dyDescent="0.25">
      <c r="A879" s="109" t="s">
        <v>1609</v>
      </c>
      <c r="B879" s="69">
        <v>1866</v>
      </c>
      <c r="C879" s="69" t="s">
        <v>36</v>
      </c>
      <c r="D879" s="69">
        <v>1866</v>
      </c>
    </row>
    <row r="880" spans="1:4" s="52" customFormat="1" ht="15.95" customHeight="1" x14ac:dyDescent="0.25">
      <c r="A880" s="109" t="s">
        <v>1610</v>
      </c>
      <c r="B880" s="69">
        <v>1084</v>
      </c>
      <c r="C880" s="69" t="s">
        <v>36</v>
      </c>
      <c r="D880" s="69">
        <v>1084</v>
      </c>
    </row>
    <row r="881" spans="1:4" s="52" customFormat="1" ht="15.95" customHeight="1" x14ac:dyDescent="0.25">
      <c r="A881" s="109" t="s">
        <v>1611</v>
      </c>
      <c r="B881" s="69">
        <v>992</v>
      </c>
      <c r="C881" s="69" t="s">
        <v>36</v>
      </c>
      <c r="D881" s="69">
        <v>992</v>
      </c>
    </row>
    <row r="882" spans="1:4" s="74" customFormat="1" ht="15.95" customHeight="1" x14ac:dyDescent="0.25">
      <c r="A882" s="108" t="s">
        <v>250</v>
      </c>
      <c r="B882" s="67">
        <v>3598</v>
      </c>
      <c r="C882" s="67" t="s">
        <v>36</v>
      </c>
      <c r="D882" s="67">
        <v>3598</v>
      </c>
    </row>
    <row r="883" spans="1:4" s="52" customFormat="1" ht="15.95" customHeight="1" x14ac:dyDescent="0.25">
      <c r="A883" s="109" t="s">
        <v>1612</v>
      </c>
      <c r="B883" s="69">
        <v>1582</v>
      </c>
      <c r="C883" s="69" t="s">
        <v>36</v>
      </c>
      <c r="D883" s="69">
        <v>1582</v>
      </c>
    </row>
    <row r="884" spans="1:4" s="52" customFormat="1" ht="15.95" customHeight="1" x14ac:dyDescent="0.25">
      <c r="A884" s="109" t="s">
        <v>1613</v>
      </c>
      <c r="B884" s="69">
        <v>981</v>
      </c>
      <c r="C884" s="67" t="s">
        <v>36</v>
      </c>
      <c r="D884" s="69">
        <v>981</v>
      </c>
    </row>
    <row r="885" spans="1:4" s="52" customFormat="1" ht="15.95" customHeight="1" x14ac:dyDescent="0.25">
      <c r="A885" s="109" t="s">
        <v>1614</v>
      </c>
      <c r="B885" s="69" t="s">
        <v>36</v>
      </c>
      <c r="C885" s="69" t="s">
        <v>36</v>
      </c>
      <c r="D885" s="69" t="s">
        <v>36</v>
      </c>
    </row>
    <row r="886" spans="1:4" s="52" customFormat="1" ht="15.95" customHeight="1" x14ac:dyDescent="0.25">
      <c r="A886" s="109" t="s">
        <v>776</v>
      </c>
      <c r="B886" s="69" t="s">
        <v>36</v>
      </c>
      <c r="C886" s="69" t="s">
        <v>36</v>
      </c>
      <c r="D886" s="69" t="s">
        <v>36</v>
      </c>
    </row>
    <row r="887" spans="1:4" s="52" customFormat="1" ht="15.95" customHeight="1" x14ac:dyDescent="0.25">
      <c r="A887" s="109" t="s">
        <v>1615</v>
      </c>
      <c r="B887" s="69">
        <v>1035</v>
      </c>
      <c r="C887" s="69" t="s">
        <v>36</v>
      </c>
      <c r="D887" s="69">
        <v>1035</v>
      </c>
    </row>
    <row r="888" spans="1:4" s="74" customFormat="1" ht="15.95" customHeight="1" x14ac:dyDescent="0.25">
      <c r="A888" s="108" t="s">
        <v>251</v>
      </c>
      <c r="B888" s="67">
        <v>3388</v>
      </c>
      <c r="C888" s="67" t="s">
        <v>36</v>
      </c>
      <c r="D888" s="67">
        <v>3388</v>
      </c>
    </row>
    <row r="889" spans="1:4" s="52" customFormat="1" ht="15.95" customHeight="1" x14ac:dyDescent="0.25">
      <c r="A889" s="109" t="s">
        <v>1616</v>
      </c>
      <c r="B889" s="69">
        <v>1147</v>
      </c>
      <c r="C889" s="69" t="s">
        <v>36</v>
      </c>
      <c r="D889" s="69">
        <v>1147</v>
      </c>
    </row>
    <row r="890" spans="1:4" s="52" customFormat="1" ht="15.95" customHeight="1" x14ac:dyDescent="0.25">
      <c r="A890" s="109" t="s">
        <v>1617</v>
      </c>
      <c r="B890" s="69">
        <v>1166</v>
      </c>
      <c r="C890" s="69" t="s">
        <v>36</v>
      </c>
      <c r="D890" s="69">
        <v>1166</v>
      </c>
    </row>
    <row r="891" spans="1:4" s="52" customFormat="1" ht="15.95" customHeight="1" x14ac:dyDescent="0.25">
      <c r="A891" s="109" t="s">
        <v>1618</v>
      </c>
      <c r="B891" s="69">
        <v>1075</v>
      </c>
      <c r="C891" s="69" t="s">
        <v>36</v>
      </c>
      <c r="D891" s="69">
        <v>1075</v>
      </c>
    </row>
    <row r="892" spans="1:4" s="74" customFormat="1" ht="15.95" customHeight="1" x14ac:dyDescent="0.25">
      <c r="A892" s="108" t="s">
        <v>252</v>
      </c>
      <c r="B892" s="67">
        <v>13718</v>
      </c>
      <c r="C892" s="67" t="s">
        <v>36</v>
      </c>
      <c r="D892" s="67">
        <v>13718</v>
      </c>
    </row>
    <row r="893" spans="1:4" s="52" customFormat="1" ht="15.95" customHeight="1" x14ac:dyDescent="0.25">
      <c r="A893" s="109" t="s">
        <v>1620</v>
      </c>
      <c r="B893" s="69">
        <v>13446</v>
      </c>
      <c r="C893" s="69" t="s">
        <v>36</v>
      </c>
      <c r="D893" s="69">
        <v>13446</v>
      </c>
    </row>
    <row r="894" spans="1:4" s="52" customFormat="1" ht="15.95" customHeight="1" x14ac:dyDescent="0.25">
      <c r="A894" s="109" t="s">
        <v>1619</v>
      </c>
      <c r="B894" s="69">
        <v>272</v>
      </c>
      <c r="C894" s="67" t="s">
        <v>36</v>
      </c>
      <c r="D894" s="69">
        <v>272</v>
      </c>
    </row>
    <row r="895" spans="1:4" s="74" customFormat="1" ht="15.95" customHeight="1" x14ac:dyDescent="0.25">
      <c r="A895" s="108" t="s">
        <v>253</v>
      </c>
      <c r="B895" s="67">
        <v>7581</v>
      </c>
      <c r="C895" s="67" t="s">
        <v>36</v>
      </c>
      <c r="D895" s="67">
        <v>7581</v>
      </c>
    </row>
    <row r="896" spans="1:4" s="52" customFormat="1" ht="15.95" customHeight="1" x14ac:dyDescent="0.25">
      <c r="A896" s="109" t="s">
        <v>1621</v>
      </c>
      <c r="B896" s="69">
        <v>3669</v>
      </c>
      <c r="C896" s="69" t="s">
        <v>36</v>
      </c>
      <c r="D896" s="69">
        <v>3669</v>
      </c>
    </row>
    <row r="897" spans="1:4" s="52" customFormat="1" ht="15.95" customHeight="1" x14ac:dyDescent="0.25">
      <c r="A897" s="109" t="s">
        <v>1622</v>
      </c>
      <c r="B897" s="69">
        <v>2399</v>
      </c>
      <c r="C897" s="69" t="s">
        <v>36</v>
      </c>
      <c r="D897" s="69">
        <v>2399</v>
      </c>
    </row>
    <row r="898" spans="1:4" s="52" customFormat="1" ht="15.95" customHeight="1" x14ac:dyDescent="0.25">
      <c r="A898" s="109" t="s">
        <v>1171</v>
      </c>
      <c r="B898" s="69">
        <v>1513</v>
      </c>
      <c r="C898" s="69" t="s">
        <v>36</v>
      </c>
      <c r="D898" s="69">
        <v>1513</v>
      </c>
    </row>
    <row r="899" spans="1:4" s="74" customFormat="1" ht="15.95" customHeight="1" x14ac:dyDescent="0.25">
      <c r="A899" s="108" t="s">
        <v>254</v>
      </c>
      <c r="B899" s="67">
        <v>236</v>
      </c>
      <c r="C899" s="67" t="s">
        <v>36</v>
      </c>
      <c r="D899" s="67">
        <v>236</v>
      </c>
    </row>
    <row r="900" spans="1:4" s="52" customFormat="1" ht="15.95" customHeight="1" x14ac:dyDescent="0.25">
      <c r="A900" s="109" t="s">
        <v>1623</v>
      </c>
      <c r="B900" s="69">
        <v>224</v>
      </c>
      <c r="C900" s="69" t="s">
        <v>36</v>
      </c>
      <c r="D900" s="69">
        <v>224</v>
      </c>
    </row>
    <row r="901" spans="1:4" s="52" customFormat="1" ht="15.95" customHeight="1" x14ac:dyDescent="0.25">
      <c r="A901" s="109" t="s">
        <v>1624</v>
      </c>
      <c r="B901" s="69" t="s">
        <v>36</v>
      </c>
      <c r="C901" s="69" t="s">
        <v>36</v>
      </c>
      <c r="D901" s="69" t="s">
        <v>36</v>
      </c>
    </row>
    <row r="902" spans="1:4" s="52" customFormat="1" ht="15.95" customHeight="1" x14ac:dyDescent="0.25">
      <c r="A902" s="109" t="s">
        <v>1625</v>
      </c>
      <c r="B902" s="69">
        <v>3</v>
      </c>
      <c r="C902" s="69" t="s">
        <v>36</v>
      </c>
      <c r="D902" s="69">
        <v>3</v>
      </c>
    </row>
    <row r="903" spans="1:4" s="52" customFormat="1" ht="15.95" customHeight="1" x14ac:dyDescent="0.25">
      <c r="A903" s="109" t="s">
        <v>444</v>
      </c>
      <c r="B903" s="69" t="s">
        <v>36</v>
      </c>
      <c r="C903" s="69" t="s">
        <v>36</v>
      </c>
      <c r="D903" s="69" t="s">
        <v>36</v>
      </c>
    </row>
    <row r="904" spans="1:4" s="52" customFormat="1" ht="15.95" customHeight="1" x14ac:dyDescent="0.25">
      <c r="A904" s="109" t="s">
        <v>1626</v>
      </c>
      <c r="B904" s="69" t="s">
        <v>36</v>
      </c>
      <c r="C904" s="67" t="s">
        <v>36</v>
      </c>
      <c r="D904" s="69" t="s">
        <v>36</v>
      </c>
    </row>
    <row r="905" spans="1:4" s="52" customFormat="1" ht="15.95" customHeight="1" x14ac:dyDescent="0.25">
      <c r="A905" s="109" t="s">
        <v>410</v>
      </c>
      <c r="B905" s="69" t="s">
        <v>36</v>
      </c>
      <c r="C905" s="69" t="s">
        <v>36</v>
      </c>
      <c r="D905" s="69" t="s">
        <v>36</v>
      </c>
    </row>
    <row r="906" spans="1:4" s="52" customFormat="1" ht="15.95" customHeight="1" x14ac:dyDescent="0.25">
      <c r="A906" s="109" t="s">
        <v>1627</v>
      </c>
      <c r="B906" s="69">
        <v>9</v>
      </c>
      <c r="C906" s="69" t="s">
        <v>36</v>
      </c>
      <c r="D906" s="69">
        <v>9</v>
      </c>
    </row>
    <row r="907" spans="1:4" s="74" customFormat="1" ht="15.95" customHeight="1" x14ac:dyDescent="0.25">
      <c r="A907" s="108" t="s">
        <v>255</v>
      </c>
      <c r="B907" s="67">
        <v>998</v>
      </c>
      <c r="C907" s="67" t="s">
        <v>36</v>
      </c>
      <c r="D907" s="67">
        <v>998</v>
      </c>
    </row>
    <row r="908" spans="1:4" s="52" customFormat="1" ht="15.95" customHeight="1" x14ac:dyDescent="0.25">
      <c r="A908" s="109" t="s">
        <v>1628</v>
      </c>
      <c r="B908" s="69">
        <v>998</v>
      </c>
      <c r="C908" s="69" t="s">
        <v>36</v>
      </c>
      <c r="D908" s="69">
        <v>998</v>
      </c>
    </row>
    <row r="909" spans="1:4" s="52" customFormat="1" ht="15.95" customHeight="1" x14ac:dyDescent="0.25">
      <c r="A909" s="70" t="s">
        <v>256</v>
      </c>
      <c r="B909" s="67">
        <v>99055</v>
      </c>
      <c r="C909" s="69" t="s">
        <v>36</v>
      </c>
      <c r="D909" s="67">
        <v>99055</v>
      </c>
    </row>
    <row r="910" spans="1:4" s="74" customFormat="1" ht="15.95" customHeight="1" x14ac:dyDescent="0.25">
      <c r="A910" s="108" t="s">
        <v>257</v>
      </c>
      <c r="B910" s="67">
        <v>7698</v>
      </c>
      <c r="C910" s="67" t="s">
        <v>36</v>
      </c>
      <c r="D910" s="67">
        <v>7698</v>
      </c>
    </row>
    <row r="911" spans="1:4" s="52" customFormat="1" ht="15.95" customHeight="1" x14ac:dyDescent="0.25">
      <c r="A911" s="109" t="s">
        <v>1304</v>
      </c>
      <c r="B911" s="69">
        <v>693</v>
      </c>
      <c r="C911" s="69" t="s">
        <v>36</v>
      </c>
      <c r="D911" s="69">
        <v>693</v>
      </c>
    </row>
    <row r="912" spans="1:4" s="52" customFormat="1" ht="15.95" customHeight="1" x14ac:dyDescent="0.25">
      <c r="A912" s="109" t="s">
        <v>258</v>
      </c>
      <c r="B912" s="69">
        <v>1945</v>
      </c>
      <c r="C912" s="69" t="s">
        <v>36</v>
      </c>
      <c r="D912" s="69">
        <v>1945</v>
      </c>
    </row>
    <row r="913" spans="1:4" s="52" customFormat="1" ht="15.95" customHeight="1" x14ac:dyDescent="0.25">
      <c r="A913" s="109" t="s">
        <v>1629</v>
      </c>
      <c r="B913" s="69">
        <v>1828</v>
      </c>
      <c r="C913" s="67" t="s">
        <v>36</v>
      </c>
      <c r="D913" s="69">
        <v>1828</v>
      </c>
    </row>
    <row r="914" spans="1:4" s="52" customFormat="1" ht="15.95" customHeight="1" x14ac:dyDescent="0.25">
      <c r="A914" s="109" t="s">
        <v>259</v>
      </c>
      <c r="B914" s="69">
        <v>3232</v>
      </c>
      <c r="C914" s="69" t="s">
        <v>36</v>
      </c>
      <c r="D914" s="69">
        <v>3232</v>
      </c>
    </row>
    <row r="915" spans="1:4" s="74" customFormat="1" ht="15.95" customHeight="1" x14ac:dyDescent="0.25">
      <c r="A915" s="108" t="s">
        <v>260</v>
      </c>
      <c r="B915" s="67">
        <v>320</v>
      </c>
      <c r="C915" s="67" t="s">
        <v>36</v>
      </c>
      <c r="D915" s="67">
        <v>320</v>
      </c>
    </row>
    <row r="916" spans="1:4" s="52" customFormat="1" ht="15.95" customHeight="1" x14ac:dyDescent="0.25">
      <c r="A916" s="109" t="s">
        <v>1630</v>
      </c>
      <c r="B916" s="69">
        <v>87</v>
      </c>
      <c r="C916" s="69" t="s">
        <v>36</v>
      </c>
      <c r="D916" s="69">
        <v>87</v>
      </c>
    </row>
    <row r="917" spans="1:4" s="52" customFormat="1" ht="15.95" customHeight="1" x14ac:dyDescent="0.25">
      <c r="A917" s="109" t="s">
        <v>1631</v>
      </c>
      <c r="B917" s="69">
        <v>185</v>
      </c>
      <c r="C917" s="69" t="s">
        <v>36</v>
      </c>
      <c r="D917" s="69">
        <v>185</v>
      </c>
    </row>
    <row r="918" spans="1:4" s="52" customFormat="1" ht="15.95" customHeight="1" x14ac:dyDescent="0.25">
      <c r="A918" s="109" t="s">
        <v>1632</v>
      </c>
      <c r="B918" s="69">
        <v>48</v>
      </c>
      <c r="C918" s="69" t="s">
        <v>36</v>
      </c>
      <c r="D918" s="69">
        <v>48</v>
      </c>
    </row>
    <row r="919" spans="1:4" s="74" customFormat="1" ht="15.95" customHeight="1" x14ac:dyDescent="0.25">
      <c r="A919" s="108" t="s">
        <v>261</v>
      </c>
      <c r="B919" s="67">
        <v>9476</v>
      </c>
      <c r="C919" s="67" t="s">
        <v>36</v>
      </c>
      <c r="D919" s="67">
        <v>9476</v>
      </c>
    </row>
    <row r="920" spans="1:4" s="52" customFormat="1" ht="15.95" customHeight="1" x14ac:dyDescent="0.25">
      <c r="A920" s="109" t="s">
        <v>1633</v>
      </c>
      <c r="B920" s="69">
        <v>9248</v>
      </c>
      <c r="C920" s="69" t="s">
        <v>36</v>
      </c>
      <c r="D920" s="69">
        <v>9248</v>
      </c>
    </row>
    <row r="921" spans="1:4" s="52" customFormat="1" ht="15.95" customHeight="1" x14ac:dyDescent="0.25">
      <c r="A921" s="109" t="s">
        <v>1590</v>
      </c>
      <c r="B921" s="69">
        <v>183</v>
      </c>
      <c r="C921" s="67" t="s">
        <v>36</v>
      </c>
      <c r="D921" s="69">
        <v>183</v>
      </c>
    </row>
    <row r="922" spans="1:4" s="52" customFormat="1" ht="15.95" customHeight="1" x14ac:dyDescent="0.25">
      <c r="A922" s="109" t="s">
        <v>1634</v>
      </c>
      <c r="B922" s="69">
        <v>45</v>
      </c>
      <c r="C922" s="69" t="s">
        <v>36</v>
      </c>
      <c r="D922" s="69">
        <v>45</v>
      </c>
    </row>
    <row r="923" spans="1:4" s="52" customFormat="1" ht="15.95" customHeight="1" x14ac:dyDescent="0.25">
      <c r="A923" s="109" t="s">
        <v>1635</v>
      </c>
      <c r="B923" s="69" t="s">
        <v>36</v>
      </c>
      <c r="C923" s="69" t="s">
        <v>36</v>
      </c>
      <c r="D923" s="69" t="s">
        <v>36</v>
      </c>
    </row>
    <row r="924" spans="1:4" s="74" customFormat="1" ht="15.95" customHeight="1" x14ac:dyDescent="0.25">
      <c r="A924" s="108" t="s">
        <v>263</v>
      </c>
      <c r="B924" s="67">
        <v>7014</v>
      </c>
      <c r="C924" s="67" t="s">
        <v>36</v>
      </c>
      <c r="D924" s="67">
        <v>7014</v>
      </c>
    </row>
    <row r="925" spans="1:4" s="52" customFormat="1" ht="15.95" customHeight="1" x14ac:dyDescent="0.25">
      <c r="A925" s="109" t="s">
        <v>264</v>
      </c>
      <c r="B925" s="69">
        <v>7014</v>
      </c>
      <c r="C925" s="69" t="s">
        <v>36</v>
      </c>
      <c r="D925" s="69">
        <v>7014</v>
      </c>
    </row>
    <row r="926" spans="1:4" s="74" customFormat="1" ht="15.95" customHeight="1" x14ac:dyDescent="0.25">
      <c r="A926" s="108" t="s">
        <v>265</v>
      </c>
      <c r="B926" s="67">
        <v>13284</v>
      </c>
      <c r="C926" s="67" t="s">
        <v>36</v>
      </c>
      <c r="D926" s="67">
        <v>13284</v>
      </c>
    </row>
    <row r="927" spans="1:4" s="52" customFormat="1" ht="15.95" customHeight="1" x14ac:dyDescent="0.25">
      <c r="A927" s="109" t="s">
        <v>129</v>
      </c>
      <c r="B927" s="69">
        <v>4714</v>
      </c>
      <c r="C927" s="69" t="s">
        <v>36</v>
      </c>
      <c r="D927" s="69">
        <v>4714</v>
      </c>
    </row>
    <row r="928" spans="1:4" s="52" customFormat="1" ht="15.95" customHeight="1" x14ac:dyDescent="0.25">
      <c r="A928" s="109" t="s">
        <v>112</v>
      </c>
      <c r="B928" s="69">
        <v>4124</v>
      </c>
      <c r="C928" s="69" t="s">
        <v>36</v>
      </c>
      <c r="D928" s="69">
        <v>4124</v>
      </c>
    </row>
    <row r="929" spans="1:4" s="52" customFormat="1" ht="15.95" customHeight="1" x14ac:dyDescent="0.25">
      <c r="A929" s="109" t="s">
        <v>1636</v>
      </c>
      <c r="B929" s="69">
        <v>4198</v>
      </c>
      <c r="C929" s="67" t="s">
        <v>36</v>
      </c>
      <c r="D929" s="69">
        <v>4198</v>
      </c>
    </row>
    <row r="930" spans="1:4" s="52" customFormat="1" ht="15.95" customHeight="1" x14ac:dyDescent="0.25">
      <c r="A930" s="109" t="s">
        <v>1637</v>
      </c>
      <c r="B930" s="69">
        <v>248</v>
      </c>
      <c r="C930" s="69" t="s">
        <v>36</v>
      </c>
      <c r="D930" s="69">
        <v>248</v>
      </c>
    </row>
    <row r="931" spans="1:4" s="74" customFormat="1" ht="15.95" customHeight="1" x14ac:dyDescent="0.25">
      <c r="A931" s="108" t="s">
        <v>266</v>
      </c>
      <c r="B931" s="67">
        <v>10108</v>
      </c>
      <c r="C931" s="67" t="s">
        <v>36</v>
      </c>
      <c r="D931" s="67">
        <v>10108</v>
      </c>
    </row>
    <row r="932" spans="1:4" s="52" customFormat="1" ht="15.95" customHeight="1" x14ac:dyDescent="0.25">
      <c r="A932" s="109" t="s">
        <v>1638</v>
      </c>
      <c r="B932" s="69">
        <v>2338</v>
      </c>
      <c r="C932" s="69" t="s">
        <v>36</v>
      </c>
      <c r="D932" s="69">
        <v>2338</v>
      </c>
    </row>
    <row r="933" spans="1:4" s="52" customFormat="1" ht="15.95" customHeight="1" x14ac:dyDescent="0.25">
      <c r="A933" s="109" t="s">
        <v>1640</v>
      </c>
      <c r="B933" s="69">
        <v>1266</v>
      </c>
      <c r="C933" s="69" t="s">
        <v>36</v>
      </c>
      <c r="D933" s="69">
        <v>1266</v>
      </c>
    </row>
    <row r="934" spans="1:4" s="52" customFormat="1" ht="15.95" customHeight="1" x14ac:dyDescent="0.25">
      <c r="A934" s="109" t="s">
        <v>1639</v>
      </c>
      <c r="B934" s="69">
        <v>2737</v>
      </c>
      <c r="C934" s="69" t="s">
        <v>36</v>
      </c>
      <c r="D934" s="69">
        <v>2737</v>
      </c>
    </row>
    <row r="935" spans="1:4" s="52" customFormat="1" ht="15.95" customHeight="1" x14ac:dyDescent="0.25">
      <c r="A935" s="109" t="s">
        <v>1641</v>
      </c>
      <c r="B935" s="69">
        <v>81</v>
      </c>
      <c r="C935" s="69" t="s">
        <v>36</v>
      </c>
      <c r="D935" s="69">
        <v>81</v>
      </c>
    </row>
    <row r="936" spans="1:4" s="52" customFormat="1" ht="15.95" customHeight="1" x14ac:dyDescent="0.25">
      <c r="A936" s="109" t="s">
        <v>1642</v>
      </c>
      <c r="B936" s="69">
        <v>1344</v>
      </c>
      <c r="C936" s="69" t="s">
        <v>36</v>
      </c>
      <c r="D936" s="69">
        <v>1344</v>
      </c>
    </row>
    <row r="937" spans="1:4" s="52" customFormat="1" ht="15.95" customHeight="1" x14ac:dyDescent="0.25">
      <c r="A937" s="109" t="s">
        <v>1643</v>
      </c>
      <c r="B937" s="69">
        <v>225</v>
      </c>
      <c r="C937" s="67" t="s">
        <v>36</v>
      </c>
      <c r="D937" s="69">
        <v>225</v>
      </c>
    </row>
    <row r="938" spans="1:4" s="52" customFormat="1" ht="15.95" customHeight="1" x14ac:dyDescent="0.25">
      <c r="A938" s="109" t="s">
        <v>1644</v>
      </c>
      <c r="B938" s="69">
        <v>2117</v>
      </c>
      <c r="C938" s="69" t="s">
        <v>36</v>
      </c>
      <c r="D938" s="69">
        <v>2117</v>
      </c>
    </row>
    <row r="939" spans="1:4" s="74" customFormat="1" ht="15.95" customHeight="1" x14ac:dyDescent="0.25">
      <c r="A939" s="108" t="s">
        <v>267</v>
      </c>
      <c r="B939" s="67">
        <v>8334</v>
      </c>
      <c r="C939" s="67" t="s">
        <v>36</v>
      </c>
      <c r="D939" s="67">
        <v>8334</v>
      </c>
    </row>
    <row r="940" spans="1:4" s="52" customFormat="1" ht="15.95" customHeight="1" x14ac:dyDescent="0.25">
      <c r="A940" s="109" t="s">
        <v>1645</v>
      </c>
      <c r="B940" s="69">
        <v>1257</v>
      </c>
      <c r="C940" s="69" t="s">
        <v>36</v>
      </c>
      <c r="D940" s="69">
        <v>1257</v>
      </c>
    </row>
    <row r="941" spans="1:4" s="52" customFormat="1" ht="15.95" customHeight="1" x14ac:dyDescent="0.25">
      <c r="A941" s="109" t="s">
        <v>1646</v>
      </c>
      <c r="B941" s="69">
        <v>2167</v>
      </c>
      <c r="C941" s="69" t="s">
        <v>36</v>
      </c>
      <c r="D941" s="69">
        <v>2167</v>
      </c>
    </row>
    <row r="942" spans="1:4" s="52" customFormat="1" ht="15.95" customHeight="1" x14ac:dyDescent="0.25">
      <c r="A942" s="109" t="s">
        <v>1647</v>
      </c>
      <c r="B942" s="69">
        <v>677</v>
      </c>
      <c r="C942" s="69" t="s">
        <v>36</v>
      </c>
      <c r="D942" s="69">
        <v>677</v>
      </c>
    </row>
    <row r="943" spans="1:4" s="52" customFormat="1" ht="15.95" customHeight="1" x14ac:dyDescent="0.25">
      <c r="A943" s="109" t="s">
        <v>1648</v>
      </c>
      <c r="B943" s="69">
        <v>771</v>
      </c>
      <c r="C943" s="69" t="s">
        <v>36</v>
      </c>
      <c r="D943" s="69">
        <v>771</v>
      </c>
    </row>
    <row r="944" spans="1:4" s="52" customFormat="1" ht="15.95" customHeight="1" x14ac:dyDescent="0.25">
      <c r="A944" s="109" t="s">
        <v>1649</v>
      </c>
      <c r="B944" s="69">
        <v>3462</v>
      </c>
      <c r="C944" s="69" t="s">
        <v>36</v>
      </c>
      <c r="D944" s="69">
        <v>3462</v>
      </c>
    </row>
    <row r="945" spans="1:4" s="74" customFormat="1" ht="15.95" customHeight="1" x14ac:dyDescent="0.25">
      <c r="A945" s="108" t="s">
        <v>268</v>
      </c>
      <c r="B945" s="67">
        <v>4740</v>
      </c>
      <c r="C945" s="67" t="s">
        <v>36</v>
      </c>
      <c r="D945" s="67">
        <v>4740</v>
      </c>
    </row>
    <row r="946" spans="1:4" s="52" customFormat="1" ht="15.95" customHeight="1" x14ac:dyDescent="0.25">
      <c r="A946" s="109" t="s">
        <v>1650</v>
      </c>
      <c r="B946" s="69">
        <v>1791</v>
      </c>
      <c r="C946" s="69" t="s">
        <v>36</v>
      </c>
      <c r="D946" s="69">
        <v>1791</v>
      </c>
    </row>
    <row r="947" spans="1:4" s="52" customFormat="1" ht="15.95" customHeight="1" x14ac:dyDescent="0.25">
      <c r="A947" s="109" t="s">
        <v>1651</v>
      </c>
      <c r="B947" s="69">
        <v>1276</v>
      </c>
      <c r="C947" s="69" t="s">
        <v>36</v>
      </c>
      <c r="D947" s="69">
        <v>1276</v>
      </c>
    </row>
    <row r="948" spans="1:4" s="52" customFormat="1" ht="15.95" customHeight="1" x14ac:dyDescent="0.25">
      <c r="A948" s="109" t="s">
        <v>1652</v>
      </c>
      <c r="B948" s="69">
        <v>117</v>
      </c>
      <c r="C948" s="69" t="s">
        <v>36</v>
      </c>
      <c r="D948" s="69">
        <v>117</v>
      </c>
    </row>
    <row r="949" spans="1:4" s="52" customFormat="1" ht="15.95" customHeight="1" x14ac:dyDescent="0.25">
      <c r="A949" s="109" t="s">
        <v>1653</v>
      </c>
      <c r="B949" s="69">
        <v>1556</v>
      </c>
      <c r="C949" s="69" t="s">
        <v>36</v>
      </c>
      <c r="D949" s="69">
        <v>1556</v>
      </c>
    </row>
    <row r="950" spans="1:4" s="74" customFormat="1" ht="15.95" customHeight="1" x14ac:dyDescent="0.25">
      <c r="A950" s="108" t="s">
        <v>269</v>
      </c>
      <c r="B950" s="67">
        <v>5332</v>
      </c>
      <c r="C950" s="67" t="s">
        <v>36</v>
      </c>
      <c r="D950" s="67">
        <v>5332</v>
      </c>
    </row>
    <row r="951" spans="1:4" s="52" customFormat="1" ht="15.95" customHeight="1" x14ac:dyDescent="0.25">
      <c r="A951" s="109" t="s">
        <v>1654</v>
      </c>
      <c r="B951" s="69">
        <v>2254</v>
      </c>
      <c r="C951" s="69" t="s">
        <v>36</v>
      </c>
      <c r="D951" s="69">
        <v>2254</v>
      </c>
    </row>
    <row r="952" spans="1:4" s="52" customFormat="1" ht="15.95" customHeight="1" x14ac:dyDescent="0.25">
      <c r="A952" s="109" t="s">
        <v>1655</v>
      </c>
      <c r="B952" s="69">
        <v>1383</v>
      </c>
      <c r="C952" s="69" t="s">
        <v>36</v>
      </c>
      <c r="D952" s="69">
        <v>1383</v>
      </c>
    </row>
    <row r="953" spans="1:4" s="52" customFormat="1" ht="15.95" customHeight="1" x14ac:dyDescent="0.25">
      <c r="A953" s="109" t="s">
        <v>1656</v>
      </c>
      <c r="B953" s="69">
        <v>337</v>
      </c>
      <c r="C953" s="67" t="s">
        <v>36</v>
      </c>
      <c r="D953" s="69">
        <v>337</v>
      </c>
    </row>
    <row r="954" spans="1:4" s="52" customFormat="1" ht="15.95" customHeight="1" x14ac:dyDescent="0.25">
      <c r="A954" s="109" t="s">
        <v>1474</v>
      </c>
      <c r="B954" s="69">
        <v>1358</v>
      </c>
      <c r="C954" s="69" t="s">
        <v>36</v>
      </c>
      <c r="D954" s="69">
        <v>1358</v>
      </c>
    </row>
    <row r="955" spans="1:4" s="74" customFormat="1" ht="15.95" customHeight="1" x14ac:dyDescent="0.25">
      <c r="A955" s="108" t="s">
        <v>270</v>
      </c>
      <c r="B955" s="67">
        <v>14610</v>
      </c>
      <c r="C955" s="67" t="s">
        <v>36</v>
      </c>
      <c r="D955" s="67">
        <v>14610</v>
      </c>
    </row>
    <row r="956" spans="1:4" s="52" customFormat="1" ht="15.95" customHeight="1" x14ac:dyDescent="0.25">
      <c r="A956" s="109" t="s">
        <v>1260</v>
      </c>
      <c r="B956" s="69">
        <v>12460</v>
      </c>
      <c r="C956" s="69" t="s">
        <v>36</v>
      </c>
      <c r="D956" s="69">
        <v>12460</v>
      </c>
    </row>
    <row r="957" spans="1:4" s="52" customFormat="1" ht="15.95" customHeight="1" x14ac:dyDescent="0.25">
      <c r="A957" s="109" t="s">
        <v>1657</v>
      </c>
      <c r="B957" s="69">
        <v>1611</v>
      </c>
      <c r="C957" s="69" t="s">
        <v>36</v>
      </c>
      <c r="D957" s="69">
        <v>1611</v>
      </c>
    </row>
    <row r="958" spans="1:4" s="52" customFormat="1" ht="15.95" customHeight="1" x14ac:dyDescent="0.25">
      <c r="A958" s="109" t="s">
        <v>1389</v>
      </c>
      <c r="B958" s="69">
        <v>288</v>
      </c>
      <c r="C958" s="69" t="s">
        <v>36</v>
      </c>
      <c r="D958" s="69">
        <v>288</v>
      </c>
    </row>
    <row r="959" spans="1:4" s="52" customFormat="1" ht="15.95" customHeight="1" x14ac:dyDescent="0.25">
      <c r="A959" s="109" t="s">
        <v>1658</v>
      </c>
      <c r="B959" s="69">
        <v>251</v>
      </c>
      <c r="C959" s="69" t="s">
        <v>36</v>
      </c>
      <c r="D959" s="69">
        <v>251</v>
      </c>
    </row>
    <row r="960" spans="1:4" s="74" customFormat="1" ht="15.95" customHeight="1" x14ac:dyDescent="0.25">
      <c r="A960" s="108" t="s">
        <v>272</v>
      </c>
      <c r="B960" s="67">
        <v>8358</v>
      </c>
      <c r="C960" s="67" t="s">
        <v>36</v>
      </c>
      <c r="D960" s="67">
        <v>8358</v>
      </c>
    </row>
    <row r="961" spans="1:4" s="52" customFormat="1" ht="15.95" customHeight="1" x14ac:dyDescent="0.25">
      <c r="A961" s="109" t="s">
        <v>1659</v>
      </c>
      <c r="B961" s="69">
        <v>7698</v>
      </c>
      <c r="C961" s="67" t="s">
        <v>36</v>
      </c>
      <c r="D961" s="69">
        <v>7698</v>
      </c>
    </row>
    <row r="962" spans="1:4" s="52" customFormat="1" ht="15.95" customHeight="1" x14ac:dyDescent="0.25">
      <c r="A962" s="109" t="s">
        <v>1660</v>
      </c>
      <c r="B962" s="69">
        <v>207</v>
      </c>
      <c r="C962" s="69" t="s">
        <v>36</v>
      </c>
      <c r="D962" s="69">
        <v>207</v>
      </c>
    </row>
    <row r="963" spans="1:4" s="52" customFormat="1" ht="15.95" customHeight="1" x14ac:dyDescent="0.25">
      <c r="A963" s="109" t="s">
        <v>1661</v>
      </c>
      <c r="B963" s="69">
        <v>453</v>
      </c>
      <c r="C963" s="69" t="s">
        <v>36</v>
      </c>
      <c r="D963" s="69">
        <v>453</v>
      </c>
    </row>
    <row r="964" spans="1:4" s="52" customFormat="1" ht="15.95" customHeight="1" x14ac:dyDescent="0.25">
      <c r="A964" s="109"/>
      <c r="B964" s="69"/>
      <c r="C964" s="69"/>
      <c r="D964" s="69"/>
    </row>
    <row r="965" spans="1:4" s="52" customFormat="1" ht="15.95" customHeight="1" x14ac:dyDescent="0.25">
      <c r="A965" s="109"/>
      <c r="B965" s="69"/>
      <c r="C965" s="69"/>
      <c r="D965" s="69"/>
    </row>
    <row r="966" spans="1:4" s="74" customFormat="1" ht="15.95" customHeight="1" x14ac:dyDescent="0.25">
      <c r="A966" s="108" t="s">
        <v>273</v>
      </c>
      <c r="B966" s="67">
        <v>3364</v>
      </c>
      <c r="C966" s="67" t="s">
        <v>36</v>
      </c>
      <c r="D966" s="67">
        <v>3364</v>
      </c>
    </row>
    <row r="967" spans="1:4" s="52" customFormat="1" ht="15.95" customHeight="1" x14ac:dyDescent="0.25">
      <c r="A967" s="109" t="s">
        <v>1662</v>
      </c>
      <c r="B967" s="69">
        <v>1594</v>
      </c>
      <c r="C967" s="69" t="s">
        <v>36</v>
      </c>
      <c r="D967" s="69">
        <v>1594</v>
      </c>
    </row>
    <row r="968" spans="1:4" s="52" customFormat="1" ht="15.95" customHeight="1" x14ac:dyDescent="0.25">
      <c r="A968" s="109" t="s">
        <v>1663</v>
      </c>
      <c r="B968" s="69">
        <v>1770</v>
      </c>
      <c r="C968" s="69" t="s">
        <v>36</v>
      </c>
      <c r="D968" s="69">
        <v>1770</v>
      </c>
    </row>
    <row r="969" spans="1:4" s="74" customFormat="1" ht="15.95" customHeight="1" x14ac:dyDescent="0.25">
      <c r="A969" s="108" t="s">
        <v>274</v>
      </c>
      <c r="B969" s="67">
        <v>6417</v>
      </c>
      <c r="C969" s="67" t="s">
        <v>36</v>
      </c>
      <c r="D969" s="67">
        <v>6417</v>
      </c>
    </row>
    <row r="970" spans="1:4" s="52" customFormat="1" ht="15.95" customHeight="1" x14ac:dyDescent="0.25">
      <c r="A970" s="109" t="s">
        <v>1664</v>
      </c>
      <c r="B970" s="69">
        <v>3726</v>
      </c>
      <c r="C970" s="69" t="s">
        <v>36</v>
      </c>
      <c r="D970" s="69">
        <v>3726</v>
      </c>
    </row>
    <row r="971" spans="1:4" s="52" customFormat="1" ht="15.95" customHeight="1" x14ac:dyDescent="0.25">
      <c r="A971" s="109" t="s">
        <v>1665</v>
      </c>
      <c r="B971" s="69">
        <v>2691</v>
      </c>
      <c r="C971" s="69" t="s">
        <v>36</v>
      </c>
      <c r="D971" s="69">
        <v>2691</v>
      </c>
    </row>
    <row r="972" spans="1:4" s="74" customFormat="1" ht="15.95" customHeight="1" x14ac:dyDescent="0.25">
      <c r="A972" s="70" t="s">
        <v>275</v>
      </c>
      <c r="B972" s="67">
        <v>97748</v>
      </c>
      <c r="C972" s="67">
        <v>12552</v>
      </c>
      <c r="D972" s="67">
        <v>85196</v>
      </c>
    </row>
    <row r="973" spans="1:4" s="52" customFormat="1" ht="15.95" customHeight="1" x14ac:dyDescent="0.2">
      <c r="A973" s="108" t="s">
        <v>1666</v>
      </c>
      <c r="B973" s="67">
        <v>12552</v>
      </c>
      <c r="C973" s="67">
        <v>12552</v>
      </c>
      <c r="D973" s="67" t="s">
        <v>36</v>
      </c>
    </row>
    <row r="974" spans="1:4" s="74" customFormat="1" ht="15.95" customHeight="1" x14ac:dyDescent="0.25">
      <c r="A974" s="108" t="s">
        <v>276</v>
      </c>
      <c r="B974" s="67">
        <v>10979</v>
      </c>
      <c r="C974" s="67" t="s">
        <v>36</v>
      </c>
      <c r="D974" s="67">
        <v>10979</v>
      </c>
    </row>
    <row r="975" spans="1:4" s="52" customFormat="1" ht="15.95" customHeight="1" x14ac:dyDescent="0.25">
      <c r="A975" s="109" t="s">
        <v>1667</v>
      </c>
      <c r="B975" s="69">
        <v>9927</v>
      </c>
      <c r="C975" s="69" t="s">
        <v>36</v>
      </c>
      <c r="D975" s="69">
        <v>9927</v>
      </c>
    </row>
    <row r="976" spans="1:4" s="52" customFormat="1" ht="15.95" customHeight="1" x14ac:dyDescent="0.25">
      <c r="A976" s="109" t="s">
        <v>1669</v>
      </c>
      <c r="B976" s="69">
        <v>757</v>
      </c>
      <c r="C976" s="69" t="s">
        <v>36</v>
      </c>
      <c r="D976" s="69">
        <v>757</v>
      </c>
    </row>
    <row r="977" spans="1:4" s="52" customFormat="1" ht="15.95" customHeight="1" x14ac:dyDescent="0.25">
      <c r="A977" s="109" t="s">
        <v>1668</v>
      </c>
      <c r="B977" s="69">
        <v>295</v>
      </c>
      <c r="C977" s="67" t="s">
        <v>36</v>
      </c>
      <c r="D977" s="69">
        <v>295</v>
      </c>
    </row>
    <row r="978" spans="1:4" s="74" customFormat="1" ht="15.95" customHeight="1" x14ac:dyDescent="0.25">
      <c r="A978" s="108" t="s">
        <v>278</v>
      </c>
      <c r="B978" s="67">
        <v>13312</v>
      </c>
      <c r="C978" s="67" t="s">
        <v>36</v>
      </c>
      <c r="D978" s="67">
        <v>13312</v>
      </c>
    </row>
    <row r="979" spans="1:4" s="52" customFormat="1" ht="15.95" customHeight="1" x14ac:dyDescent="0.25">
      <c r="A979" s="109" t="s">
        <v>1670</v>
      </c>
      <c r="B979" s="69">
        <v>9094</v>
      </c>
      <c r="C979" s="69" t="s">
        <v>36</v>
      </c>
      <c r="D979" s="69">
        <v>9094</v>
      </c>
    </row>
    <row r="980" spans="1:4" s="52" customFormat="1" ht="15.95" customHeight="1" x14ac:dyDescent="0.25">
      <c r="A980" s="109" t="s">
        <v>1671</v>
      </c>
      <c r="B980" s="69">
        <v>4218</v>
      </c>
      <c r="C980" s="69" t="s">
        <v>36</v>
      </c>
      <c r="D980" s="69">
        <v>4218</v>
      </c>
    </row>
    <row r="981" spans="1:4" s="74" customFormat="1" ht="15.95" customHeight="1" x14ac:dyDescent="0.25">
      <c r="A981" s="108" t="s">
        <v>279</v>
      </c>
      <c r="B981" s="67">
        <v>6101</v>
      </c>
      <c r="C981" s="67" t="s">
        <v>36</v>
      </c>
      <c r="D981" s="67">
        <v>6101</v>
      </c>
    </row>
    <row r="982" spans="1:4" s="52" customFormat="1" ht="15.95" customHeight="1" x14ac:dyDescent="0.25">
      <c r="A982" s="109" t="s">
        <v>1672</v>
      </c>
      <c r="B982" s="69">
        <v>5592</v>
      </c>
      <c r="C982" s="69" t="s">
        <v>36</v>
      </c>
      <c r="D982" s="69">
        <v>5592</v>
      </c>
    </row>
    <row r="983" spans="1:4" s="52" customFormat="1" ht="15.95" customHeight="1" x14ac:dyDescent="0.25">
      <c r="A983" s="109" t="s">
        <v>1673</v>
      </c>
      <c r="B983" s="69">
        <v>509</v>
      </c>
      <c r="C983" s="69" t="s">
        <v>36</v>
      </c>
      <c r="D983" s="69">
        <v>509</v>
      </c>
    </row>
    <row r="984" spans="1:4" s="74" customFormat="1" ht="15.95" customHeight="1" x14ac:dyDescent="0.25">
      <c r="A984" s="108" t="s">
        <v>280</v>
      </c>
      <c r="B984" s="67">
        <v>5029</v>
      </c>
      <c r="C984" s="67" t="s">
        <v>36</v>
      </c>
      <c r="D984" s="67">
        <v>5029</v>
      </c>
    </row>
    <row r="985" spans="1:4" s="52" customFormat="1" ht="15.95" customHeight="1" x14ac:dyDescent="0.25">
      <c r="A985" s="109" t="s">
        <v>167</v>
      </c>
      <c r="B985" s="69">
        <v>5029</v>
      </c>
      <c r="C985" s="69" t="s">
        <v>36</v>
      </c>
      <c r="D985" s="69">
        <v>5029</v>
      </c>
    </row>
    <row r="986" spans="1:4" s="74" customFormat="1" ht="15.95" customHeight="1" x14ac:dyDescent="0.25">
      <c r="A986" s="108" t="s">
        <v>281</v>
      </c>
      <c r="B986" s="67">
        <v>5177</v>
      </c>
      <c r="C986" s="67" t="s">
        <v>36</v>
      </c>
      <c r="D986" s="67">
        <v>5177</v>
      </c>
    </row>
    <row r="987" spans="1:4" s="52" customFormat="1" ht="15.95" customHeight="1" x14ac:dyDescent="0.25">
      <c r="A987" s="109" t="s">
        <v>1674</v>
      </c>
      <c r="B987" s="69">
        <v>3321</v>
      </c>
      <c r="C987" s="67" t="s">
        <v>36</v>
      </c>
      <c r="D987" s="69">
        <v>3321</v>
      </c>
    </row>
    <row r="988" spans="1:4" s="52" customFormat="1" ht="15.95" customHeight="1" x14ac:dyDescent="0.25">
      <c r="A988" s="109" t="s">
        <v>1675</v>
      </c>
      <c r="B988" s="69">
        <v>1856</v>
      </c>
      <c r="C988" s="69" t="s">
        <v>36</v>
      </c>
      <c r="D988" s="69">
        <v>1856</v>
      </c>
    </row>
    <row r="989" spans="1:4" s="74" customFormat="1" ht="15.95" customHeight="1" x14ac:dyDescent="0.25">
      <c r="A989" s="108" t="s">
        <v>282</v>
      </c>
      <c r="B989" s="67">
        <v>6355</v>
      </c>
      <c r="C989" s="67" t="s">
        <v>36</v>
      </c>
      <c r="D989" s="67">
        <v>6355</v>
      </c>
    </row>
    <row r="990" spans="1:4" s="52" customFormat="1" ht="15.95" customHeight="1" x14ac:dyDescent="0.25">
      <c r="A990" s="109" t="s">
        <v>1676</v>
      </c>
      <c r="B990" s="69">
        <v>3567</v>
      </c>
      <c r="C990" s="69" t="s">
        <v>36</v>
      </c>
      <c r="D990" s="69">
        <v>3567</v>
      </c>
    </row>
    <row r="991" spans="1:4" s="52" customFormat="1" ht="15.95" customHeight="1" x14ac:dyDescent="0.25">
      <c r="A991" s="109" t="s">
        <v>1677</v>
      </c>
      <c r="B991" s="69">
        <v>2788</v>
      </c>
      <c r="C991" s="69" t="s">
        <v>36</v>
      </c>
      <c r="D991" s="69">
        <v>2788</v>
      </c>
    </row>
    <row r="992" spans="1:4" s="74" customFormat="1" ht="15.95" customHeight="1" x14ac:dyDescent="0.25">
      <c r="A992" s="108" t="s">
        <v>283</v>
      </c>
      <c r="B992" s="67">
        <v>5583</v>
      </c>
      <c r="C992" s="67" t="s">
        <v>36</v>
      </c>
      <c r="D992" s="67">
        <v>5583</v>
      </c>
    </row>
    <row r="993" spans="1:4" s="52" customFormat="1" ht="15.95" customHeight="1" x14ac:dyDescent="0.25">
      <c r="A993" s="109" t="s">
        <v>1678</v>
      </c>
      <c r="B993" s="69">
        <v>2283</v>
      </c>
      <c r="C993" s="69" t="s">
        <v>36</v>
      </c>
      <c r="D993" s="69">
        <v>2283</v>
      </c>
    </row>
    <row r="994" spans="1:4" s="52" customFormat="1" ht="15.95" customHeight="1" x14ac:dyDescent="0.25">
      <c r="A994" s="109" t="s">
        <v>1679</v>
      </c>
      <c r="B994" s="69">
        <v>645</v>
      </c>
      <c r="C994" s="69" t="s">
        <v>36</v>
      </c>
      <c r="D994" s="69">
        <v>645</v>
      </c>
    </row>
    <row r="995" spans="1:4" s="52" customFormat="1" ht="15.95" customHeight="1" x14ac:dyDescent="0.25">
      <c r="A995" s="109" t="s">
        <v>1680</v>
      </c>
      <c r="B995" s="69">
        <v>2655</v>
      </c>
      <c r="C995" s="69" t="s">
        <v>36</v>
      </c>
      <c r="D995" s="69">
        <v>2655</v>
      </c>
    </row>
    <row r="996" spans="1:4" s="74" customFormat="1" ht="15.95" customHeight="1" x14ac:dyDescent="0.25">
      <c r="A996" s="108" t="s">
        <v>284</v>
      </c>
      <c r="B996" s="67">
        <v>3100</v>
      </c>
      <c r="C996" s="67" t="s">
        <v>36</v>
      </c>
      <c r="D996" s="67">
        <v>3100</v>
      </c>
    </row>
    <row r="997" spans="1:4" s="52" customFormat="1" ht="15.95" customHeight="1" x14ac:dyDescent="0.25">
      <c r="A997" s="109" t="s">
        <v>1681</v>
      </c>
      <c r="B997" s="69">
        <v>2210</v>
      </c>
      <c r="C997" s="67" t="s">
        <v>36</v>
      </c>
      <c r="D997" s="69">
        <v>2210</v>
      </c>
    </row>
    <row r="998" spans="1:4" s="52" customFormat="1" ht="15.95" customHeight="1" x14ac:dyDescent="0.25">
      <c r="A998" s="109" t="s">
        <v>1682</v>
      </c>
      <c r="B998" s="69">
        <v>890</v>
      </c>
      <c r="C998" s="69" t="s">
        <v>36</v>
      </c>
      <c r="D998" s="69">
        <v>890</v>
      </c>
    </row>
    <row r="999" spans="1:4" s="74" customFormat="1" ht="15.95" customHeight="1" x14ac:dyDescent="0.25">
      <c r="A999" s="108" t="s">
        <v>285</v>
      </c>
      <c r="B999" s="67">
        <v>8899</v>
      </c>
      <c r="C999" s="67" t="s">
        <v>36</v>
      </c>
      <c r="D999" s="67">
        <v>8899</v>
      </c>
    </row>
    <row r="1000" spans="1:4" s="52" customFormat="1" ht="15.95" customHeight="1" x14ac:dyDescent="0.25">
      <c r="A1000" s="109" t="s">
        <v>1684</v>
      </c>
      <c r="B1000" s="69">
        <v>4956</v>
      </c>
      <c r="C1000" s="69" t="s">
        <v>36</v>
      </c>
      <c r="D1000" s="69">
        <v>4956</v>
      </c>
    </row>
    <row r="1001" spans="1:4" s="52" customFormat="1" ht="15.95" customHeight="1" x14ac:dyDescent="0.25">
      <c r="A1001" s="109" t="s">
        <v>1683</v>
      </c>
      <c r="B1001" s="69">
        <v>3943</v>
      </c>
      <c r="C1001" s="69" t="s">
        <v>36</v>
      </c>
      <c r="D1001" s="69">
        <v>3943</v>
      </c>
    </row>
    <row r="1002" spans="1:4" s="74" customFormat="1" ht="15.95" customHeight="1" x14ac:dyDescent="0.25">
      <c r="A1002" s="108" t="s">
        <v>286</v>
      </c>
      <c r="B1002" s="67">
        <v>5961</v>
      </c>
      <c r="C1002" s="67" t="s">
        <v>36</v>
      </c>
      <c r="D1002" s="67">
        <v>5961</v>
      </c>
    </row>
    <row r="1003" spans="1:4" s="52" customFormat="1" ht="15.95" customHeight="1" x14ac:dyDescent="0.25">
      <c r="A1003" s="109" t="s">
        <v>1685</v>
      </c>
      <c r="B1003" s="69">
        <v>3234</v>
      </c>
      <c r="C1003" s="69" t="s">
        <v>36</v>
      </c>
      <c r="D1003" s="69">
        <v>3234</v>
      </c>
    </row>
    <row r="1004" spans="1:4" s="52" customFormat="1" ht="15.95" customHeight="1" x14ac:dyDescent="0.25">
      <c r="A1004" s="109" t="s">
        <v>1686</v>
      </c>
      <c r="B1004" s="69" t="s">
        <v>36</v>
      </c>
      <c r="C1004" s="69" t="s">
        <v>36</v>
      </c>
      <c r="D1004" s="69" t="s">
        <v>36</v>
      </c>
    </row>
    <row r="1005" spans="1:4" s="52" customFormat="1" ht="15.95" customHeight="1" x14ac:dyDescent="0.25">
      <c r="A1005" s="109" t="s">
        <v>774</v>
      </c>
      <c r="B1005" s="69">
        <v>2727</v>
      </c>
      <c r="C1005" s="69" t="s">
        <v>36</v>
      </c>
      <c r="D1005" s="69">
        <v>2727</v>
      </c>
    </row>
    <row r="1006" spans="1:4" s="74" customFormat="1" ht="15.95" customHeight="1" x14ac:dyDescent="0.25">
      <c r="A1006" s="108" t="s">
        <v>287</v>
      </c>
      <c r="B1006" s="67">
        <v>5377</v>
      </c>
      <c r="C1006" s="67" t="s">
        <v>36</v>
      </c>
      <c r="D1006" s="67">
        <v>5377</v>
      </c>
    </row>
    <row r="1007" spans="1:4" s="52" customFormat="1" ht="15.95" customHeight="1" x14ac:dyDescent="0.25">
      <c r="A1007" s="109" t="s">
        <v>1687</v>
      </c>
      <c r="B1007" s="69">
        <v>2614</v>
      </c>
      <c r="C1007" s="67" t="s">
        <v>36</v>
      </c>
      <c r="D1007" s="69">
        <v>2614</v>
      </c>
    </row>
    <row r="1008" spans="1:4" s="52" customFormat="1" ht="15.95" customHeight="1" x14ac:dyDescent="0.25">
      <c r="A1008" s="109" t="s">
        <v>1688</v>
      </c>
      <c r="B1008" s="69">
        <v>1909</v>
      </c>
      <c r="C1008" s="69" t="s">
        <v>36</v>
      </c>
      <c r="D1008" s="69">
        <v>1909</v>
      </c>
    </row>
    <row r="1009" spans="1:4" s="52" customFormat="1" ht="15.95" customHeight="1" x14ac:dyDescent="0.25">
      <c r="A1009" s="109" t="s">
        <v>1689</v>
      </c>
      <c r="B1009" s="69">
        <v>854</v>
      </c>
      <c r="C1009" s="69" t="s">
        <v>36</v>
      </c>
      <c r="D1009" s="69">
        <v>854</v>
      </c>
    </row>
    <row r="1010" spans="1:4" s="74" customFormat="1" ht="15.95" customHeight="1" x14ac:dyDescent="0.25">
      <c r="A1010" s="108" t="s">
        <v>288</v>
      </c>
      <c r="B1010" s="67">
        <v>9323</v>
      </c>
      <c r="C1010" s="67" t="s">
        <v>36</v>
      </c>
      <c r="D1010" s="67">
        <v>9323</v>
      </c>
    </row>
    <row r="1011" spans="1:4" s="52" customFormat="1" ht="15.95" customHeight="1" x14ac:dyDescent="0.25">
      <c r="A1011" s="109" t="s">
        <v>1690</v>
      </c>
      <c r="B1011" s="69">
        <v>3326</v>
      </c>
      <c r="C1011" s="69" t="s">
        <v>36</v>
      </c>
      <c r="D1011" s="69">
        <v>3326</v>
      </c>
    </row>
    <row r="1012" spans="1:4" s="52" customFormat="1" ht="15.95" customHeight="1" x14ac:dyDescent="0.25">
      <c r="A1012" s="109" t="s">
        <v>1691</v>
      </c>
      <c r="B1012" s="69">
        <v>1241</v>
      </c>
      <c r="C1012" s="69" t="s">
        <v>36</v>
      </c>
      <c r="D1012" s="69">
        <v>1241</v>
      </c>
    </row>
    <row r="1013" spans="1:4" s="52" customFormat="1" ht="15.95" customHeight="1" x14ac:dyDescent="0.25">
      <c r="A1013" s="109" t="s">
        <v>1541</v>
      </c>
      <c r="B1013" s="69">
        <v>1376</v>
      </c>
      <c r="C1013" s="69" t="s">
        <v>36</v>
      </c>
      <c r="D1013" s="69">
        <v>1376</v>
      </c>
    </row>
    <row r="1014" spans="1:4" s="52" customFormat="1" ht="15.95" customHeight="1" x14ac:dyDescent="0.25">
      <c r="A1014" s="109" t="s">
        <v>1692</v>
      </c>
      <c r="B1014" s="69">
        <v>1309</v>
      </c>
      <c r="C1014" s="69" t="s">
        <v>36</v>
      </c>
      <c r="D1014" s="69">
        <v>1309</v>
      </c>
    </row>
    <row r="1015" spans="1:4" s="52" customFormat="1" ht="15.95" customHeight="1" x14ac:dyDescent="0.25">
      <c r="A1015" s="109" t="s">
        <v>1693</v>
      </c>
      <c r="B1015" s="69">
        <v>2071</v>
      </c>
      <c r="C1015" s="69" t="s">
        <v>36</v>
      </c>
      <c r="D1015" s="69">
        <v>2071</v>
      </c>
    </row>
    <row r="1016" spans="1:4" s="52" customFormat="1" ht="15.95" customHeight="1" x14ac:dyDescent="0.25">
      <c r="A1016" s="107" t="s">
        <v>289</v>
      </c>
      <c r="B1016" s="69">
        <v>59876</v>
      </c>
      <c r="C1016" s="69" t="s">
        <v>36</v>
      </c>
      <c r="D1016" s="69">
        <v>59876</v>
      </c>
    </row>
    <row r="1017" spans="1:4" s="74" customFormat="1" ht="15.95" customHeight="1" x14ac:dyDescent="0.25">
      <c r="A1017" s="108" t="s">
        <v>290</v>
      </c>
      <c r="B1017" s="67">
        <v>8907</v>
      </c>
      <c r="C1017" s="67" t="s">
        <v>36</v>
      </c>
      <c r="D1017" s="67">
        <v>8907</v>
      </c>
    </row>
    <row r="1018" spans="1:4" s="52" customFormat="1" ht="15.95" customHeight="1" x14ac:dyDescent="0.25">
      <c r="A1018" s="109" t="s">
        <v>1694</v>
      </c>
      <c r="B1018" s="69">
        <v>3731</v>
      </c>
      <c r="C1018" s="69" t="s">
        <v>36</v>
      </c>
      <c r="D1018" s="69">
        <v>3731</v>
      </c>
    </row>
    <row r="1019" spans="1:4" s="52" customFormat="1" ht="15.95" customHeight="1" x14ac:dyDescent="0.25">
      <c r="A1019" s="109" t="s">
        <v>1695</v>
      </c>
      <c r="B1019" s="69">
        <v>1165</v>
      </c>
      <c r="C1019" s="69" t="s">
        <v>36</v>
      </c>
      <c r="D1019" s="69">
        <v>1165</v>
      </c>
    </row>
    <row r="1020" spans="1:4" s="52" customFormat="1" ht="15.95" customHeight="1" x14ac:dyDescent="0.25">
      <c r="A1020" s="109" t="s">
        <v>1696</v>
      </c>
      <c r="B1020" s="69">
        <v>913</v>
      </c>
      <c r="C1020" s="69" t="s">
        <v>36</v>
      </c>
      <c r="D1020" s="69">
        <v>913</v>
      </c>
    </row>
    <row r="1021" spans="1:4" s="52" customFormat="1" ht="15.95" customHeight="1" x14ac:dyDescent="0.25">
      <c r="A1021" s="109" t="s">
        <v>1697</v>
      </c>
      <c r="B1021" s="69">
        <v>899</v>
      </c>
      <c r="C1021" s="69" t="s">
        <v>36</v>
      </c>
      <c r="D1021" s="69">
        <v>899</v>
      </c>
    </row>
    <row r="1022" spans="1:4" s="52" customFormat="1" ht="15.95" customHeight="1" x14ac:dyDescent="0.25">
      <c r="A1022" s="109" t="s">
        <v>1455</v>
      </c>
      <c r="B1022" s="69">
        <v>570</v>
      </c>
      <c r="C1022" s="69" t="s">
        <v>36</v>
      </c>
      <c r="D1022" s="69">
        <v>570</v>
      </c>
    </row>
    <row r="1023" spans="1:4" s="52" customFormat="1" ht="15.95" customHeight="1" x14ac:dyDescent="0.25">
      <c r="A1023" s="109" t="s">
        <v>614</v>
      </c>
      <c r="B1023" s="69">
        <v>1629</v>
      </c>
      <c r="C1023" s="69" t="s">
        <v>36</v>
      </c>
      <c r="D1023" s="69">
        <v>1629</v>
      </c>
    </row>
    <row r="1024" spans="1:4" s="74" customFormat="1" ht="15.95" customHeight="1" x14ac:dyDescent="0.25">
      <c r="A1024" s="108" t="s">
        <v>291</v>
      </c>
      <c r="B1024" s="67">
        <v>5220</v>
      </c>
      <c r="C1024" s="67" t="s">
        <v>36</v>
      </c>
      <c r="D1024" s="67">
        <v>5220</v>
      </c>
    </row>
    <row r="1025" spans="1:4" s="52" customFormat="1" ht="15.95" customHeight="1" x14ac:dyDescent="0.25">
      <c r="A1025" s="109" t="s">
        <v>433</v>
      </c>
      <c r="B1025" s="69">
        <v>2439</v>
      </c>
      <c r="C1025" s="69" t="s">
        <v>36</v>
      </c>
      <c r="D1025" s="69">
        <v>2439</v>
      </c>
    </row>
    <row r="1026" spans="1:4" s="52" customFormat="1" ht="15.95" customHeight="1" x14ac:dyDescent="0.25">
      <c r="A1026" s="109" t="s">
        <v>1698</v>
      </c>
      <c r="B1026" s="69">
        <v>995</v>
      </c>
      <c r="C1026" s="69" t="s">
        <v>36</v>
      </c>
      <c r="D1026" s="69">
        <v>995</v>
      </c>
    </row>
    <row r="1027" spans="1:4" s="52" customFormat="1" ht="15.95" customHeight="1" x14ac:dyDescent="0.25">
      <c r="A1027" s="109" t="s">
        <v>1699</v>
      </c>
      <c r="B1027" s="69">
        <v>1786</v>
      </c>
      <c r="C1027" s="67" t="s">
        <v>36</v>
      </c>
      <c r="D1027" s="69">
        <v>1786</v>
      </c>
    </row>
    <row r="1028" spans="1:4" s="74" customFormat="1" ht="15.95" customHeight="1" x14ac:dyDescent="0.25">
      <c r="A1028" s="108" t="s">
        <v>292</v>
      </c>
      <c r="B1028" s="67">
        <v>3553</v>
      </c>
      <c r="C1028" s="67" t="s">
        <v>36</v>
      </c>
      <c r="D1028" s="67">
        <v>3553</v>
      </c>
    </row>
    <row r="1029" spans="1:4" s="52" customFormat="1" ht="15.95" customHeight="1" x14ac:dyDescent="0.25">
      <c r="A1029" s="109" t="s">
        <v>1700</v>
      </c>
      <c r="B1029" s="69">
        <v>1910</v>
      </c>
      <c r="C1029" s="69" t="s">
        <v>36</v>
      </c>
      <c r="D1029" s="69">
        <v>1910</v>
      </c>
    </row>
    <row r="1030" spans="1:4" s="52" customFormat="1" ht="15.95" customHeight="1" x14ac:dyDescent="0.25">
      <c r="A1030" s="109" t="s">
        <v>1701</v>
      </c>
      <c r="B1030" s="69">
        <v>490</v>
      </c>
      <c r="C1030" s="69" t="s">
        <v>36</v>
      </c>
      <c r="D1030" s="69">
        <v>490</v>
      </c>
    </row>
    <row r="1031" spans="1:4" s="52" customFormat="1" ht="15.95" customHeight="1" x14ac:dyDescent="0.25">
      <c r="A1031" s="109" t="s">
        <v>1702</v>
      </c>
      <c r="B1031" s="69">
        <v>1153</v>
      </c>
      <c r="C1031" s="69" t="s">
        <v>36</v>
      </c>
      <c r="D1031" s="69">
        <v>1153</v>
      </c>
    </row>
    <row r="1032" spans="1:4" s="74" customFormat="1" ht="15.95" customHeight="1" x14ac:dyDescent="0.25">
      <c r="A1032" s="108" t="s">
        <v>293</v>
      </c>
      <c r="B1032" s="67">
        <v>6482</v>
      </c>
      <c r="C1032" s="67" t="s">
        <v>36</v>
      </c>
      <c r="D1032" s="67">
        <v>6482</v>
      </c>
    </row>
    <row r="1033" spans="1:4" s="52" customFormat="1" ht="15.95" customHeight="1" x14ac:dyDescent="0.25">
      <c r="A1033" s="109" t="s">
        <v>1703</v>
      </c>
      <c r="B1033" s="69">
        <v>2500</v>
      </c>
      <c r="C1033" s="69" t="s">
        <v>36</v>
      </c>
      <c r="D1033" s="69">
        <v>2500</v>
      </c>
    </row>
    <row r="1034" spans="1:4" s="52" customFormat="1" ht="15.95" customHeight="1" x14ac:dyDescent="0.25">
      <c r="A1034" s="109" t="s">
        <v>87</v>
      </c>
      <c r="B1034" s="69">
        <v>2279</v>
      </c>
      <c r="C1034" s="69" t="s">
        <v>36</v>
      </c>
      <c r="D1034" s="69">
        <v>2279</v>
      </c>
    </row>
    <row r="1035" spans="1:4" s="52" customFormat="1" ht="15.95" customHeight="1" x14ac:dyDescent="0.25">
      <c r="A1035" s="109" t="s">
        <v>1704</v>
      </c>
      <c r="B1035" s="69">
        <v>828</v>
      </c>
      <c r="C1035" s="69" t="s">
        <v>36</v>
      </c>
      <c r="D1035" s="69">
        <v>828</v>
      </c>
    </row>
    <row r="1036" spans="1:4" s="52" customFormat="1" ht="15.95" customHeight="1" x14ac:dyDescent="0.25">
      <c r="A1036" s="109" t="s">
        <v>1705</v>
      </c>
      <c r="B1036" s="69">
        <v>875</v>
      </c>
      <c r="C1036" s="69" t="s">
        <v>36</v>
      </c>
      <c r="D1036" s="69">
        <v>875</v>
      </c>
    </row>
    <row r="1037" spans="1:4" s="74" customFormat="1" ht="15.95" customHeight="1" x14ac:dyDescent="0.25">
      <c r="A1037" s="108" t="s">
        <v>295</v>
      </c>
      <c r="B1037" s="67">
        <v>12127</v>
      </c>
      <c r="C1037" s="67" t="s">
        <v>36</v>
      </c>
      <c r="D1037" s="67">
        <v>12127</v>
      </c>
    </row>
    <row r="1038" spans="1:4" s="52" customFormat="1" ht="15.95" customHeight="1" x14ac:dyDescent="0.25">
      <c r="A1038" s="72" t="s">
        <v>1706</v>
      </c>
      <c r="B1038" s="69">
        <v>11894</v>
      </c>
      <c r="C1038" s="69" t="s">
        <v>36</v>
      </c>
      <c r="D1038" s="69">
        <v>11894</v>
      </c>
    </row>
    <row r="1039" spans="1:4" s="52" customFormat="1" ht="15.95" customHeight="1" x14ac:dyDescent="0.25">
      <c r="A1039" s="72" t="s">
        <v>1707</v>
      </c>
      <c r="B1039" s="69">
        <v>233</v>
      </c>
      <c r="C1039" s="69" t="s">
        <v>36</v>
      </c>
      <c r="D1039" s="69">
        <v>233</v>
      </c>
    </row>
    <row r="1040" spans="1:4" s="74" customFormat="1" ht="15.95" customHeight="1" x14ac:dyDescent="0.25">
      <c r="A1040" s="108" t="s">
        <v>296</v>
      </c>
      <c r="B1040" s="67">
        <v>3345</v>
      </c>
      <c r="C1040" s="67" t="s">
        <v>36</v>
      </c>
      <c r="D1040" s="67">
        <v>3345</v>
      </c>
    </row>
    <row r="1041" spans="1:4" s="52" customFormat="1" ht="15.95" customHeight="1" x14ac:dyDescent="0.25">
      <c r="A1041" s="109" t="s">
        <v>1708</v>
      </c>
      <c r="B1041" s="69">
        <v>2751</v>
      </c>
      <c r="C1041" s="69" t="s">
        <v>36</v>
      </c>
      <c r="D1041" s="69">
        <v>2751</v>
      </c>
    </row>
    <row r="1042" spans="1:4" s="52" customFormat="1" ht="15.95" customHeight="1" x14ac:dyDescent="0.25">
      <c r="A1042" s="109" t="s">
        <v>87</v>
      </c>
      <c r="B1042" s="69">
        <v>281</v>
      </c>
      <c r="C1042" s="69" t="s">
        <v>36</v>
      </c>
      <c r="D1042" s="69">
        <v>281</v>
      </c>
    </row>
    <row r="1043" spans="1:4" s="52" customFormat="1" ht="15.95" customHeight="1" x14ac:dyDescent="0.25">
      <c r="A1043" s="109" t="s">
        <v>1709</v>
      </c>
      <c r="B1043" s="69">
        <v>313</v>
      </c>
      <c r="C1043" s="69" t="s">
        <v>36</v>
      </c>
      <c r="D1043" s="69">
        <v>313</v>
      </c>
    </row>
    <row r="1044" spans="1:4" s="74" customFormat="1" ht="15.95" customHeight="1" x14ac:dyDescent="0.25">
      <c r="A1044" s="108" t="s">
        <v>297</v>
      </c>
      <c r="B1044" s="67">
        <v>6141</v>
      </c>
      <c r="C1044" s="67" t="s">
        <v>36</v>
      </c>
      <c r="D1044" s="67">
        <v>6141</v>
      </c>
    </row>
    <row r="1045" spans="1:4" s="52" customFormat="1" ht="15.95" customHeight="1" x14ac:dyDescent="0.25">
      <c r="A1045" s="109" t="s">
        <v>1710</v>
      </c>
      <c r="B1045" s="69">
        <v>3925</v>
      </c>
      <c r="C1045" s="69" t="s">
        <v>36</v>
      </c>
      <c r="D1045" s="69">
        <v>3925</v>
      </c>
    </row>
    <row r="1046" spans="1:4" s="52" customFormat="1" ht="15.95" customHeight="1" x14ac:dyDescent="0.25">
      <c r="A1046" s="109" t="s">
        <v>1711</v>
      </c>
      <c r="B1046" s="69">
        <v>1422</v>
      </c>
      <c r="C1046" s="69" t="s">
        <v>36</v>
      </c>
      <c r="D1046" s="69">
        <v>1422</v>
      </c>
    </row>
    <row r="1047" spans="1:4" s="52" customFormat="1" ht="15.95" customHeight="1" x14ac:dyDescent="0.25">
      <c r="A1047" s="109" t="s">
        <v>1712</v>
      </c>
      <c r="B1047" s="69">
        <v>794</v>
      </c>
      <c r="C1047" s="67" t="s">
        <v>36</v>
      </c>
      <c r="D1047" s="69">
        <v>794</v>
      </c>
    </row>
    <row r="1048" spans="1:4" s="74" customFormat="1" ht="15.95" customHeight="1" x14ac:dyDescent="0.25">
      <c r="A1048" s="108" t="s">
        <v>298</v>
      </c>
      <c r="B1048" s="67">
        <v>9580</v>
      </c>
      <c r="C1048" s="67" t="s">
        <v>36</v>
      </c>
      <c r="D1048" s="67">
        <v>9580</v>
      </c>
    </row>
    <row r="1049" spans="1:4" s="52" customFormat="1" ht="15.95" customHeight="1" x14ac:dyDescent="0.25">
      <c r="A1049" s="109" t="s">
        <v>1713</v>
      </c>
      <c r="B1049" s="69">
        <v>2583</v>
      </c>
      <c r="C1049" s="69" t="s">
        <v>36</v>
      </c>
      <c r="D1049" s="69">
        <v>2583</v>
      </c>
    </row>
    <row r="1050" spans="1:4" s="52" customFormat="1" ht="15.95" customHeight="1" x14ac:dyDescent="0.25">
      <c r="A1050" s="109" t="s">
        <v>1714</v>
      </c>
      <c r="B1050" s="69">
        <v>3132</v>
      </c>
      <c r="C1050" s="69" t="s">
        <v>36</v>
      </c>
      <c r="D1050" s="69">
        <v>3132</v>
      </c>
    </row>
    <row r="1051" spans="1:4" s="52" customFormat="1" ht="15.95" customHeight="1" x14ac:dyDescent="0.25">
      <c r="A1051" s="109" t="s">
        <v>1715</v>
      </c>
      <c r="B1051" s="69">
        <v>1371</v>
      </c>
      <c r="C1051" s="69" t="s">
        <v>36</v>
      </c>
      <c r="D1051" s="69">
        <v>1371</v>
      </c>
    </row>
    <row r="1052" spans="1:4" s="52" customFormat="1" ht="15.95" customHeight="1" x14ac:dyDescent="0.25">
      <c r="A1052" s="109" t="s">
        <v>1712</v>
      </c>
      <c r="B1052" s="69">
        <v>872</v>
      </c>
      <c r="C1052" s="69" t="s">
        <v>36</v>
      </c>
      <c r="D1052" s="69">
        <v>872</v>
      </c>
    </row>
    <row r="1053" spans="1:4" s="52" customFormat="1" ht="15.95" customHeight="1" x14ac:dyDescent="0.25">
      <c r="A1053" s="109" t="s">
        <v>1716</v>
      </c>
      <c r="B1053" s="69">
        <v>1622</v>
      </c>
      <c r="C1053" s="69" t="s">
        <v>36</v>
      </c>
      <c r="D1053" s="69">
        <v>1622</v>
      </c>
    </row>
    <row r="1054" spans="1:4" s="74" customFormat="1" ht="15.95" customHeight="1" x14ac:dyDescent="0.25">
      <c r="A1054" s="108" t="s">
        <v>299</v>
      </c>
      <c r="B1054" s="67">
        <v>4521</v>
      </c>
      <c r="C1054" s="67" t="s">
        <v>36</v>
      </c>
      <c r="D1054" s="67">
        <v>4521</v>
      </c>
    </row>
    <row r="1055" spans="1:4" s="52" customFormat="1" ht="15.95" customHeight="1" x14ac:dyDescent="0.25">
      <c r="A1055" s="109" t="s">
        <v>1717</v>
      </c>
      <c r="B1055" s="69">
        <v>4521</v>
      </c>
      <c r="C1055" s="69" t="s">
        <v>36</v>
      </c>
      <c r="D1055" s="69">
        <v>4521</v>
      </c>
    </row>
    <row r="1056" spans="1:4" s="52" customFormat="1" ht="15.95" customHeight="1" x14ac:dyDescent="0.2">
      <c r="A1056" s="70" t="s">
        <v>300</v>
      </c>
      <c r="B1056" s="67">
        <v>71382</v>
      </c>
      <c r="C1056" s="67" t="s">
        <v>36</v>
      </c>
      <c r="D1056" s="67">
        <v>71382</v>
      </c>
    </row>
    <row r="1057" spans="1:4" s="74" customFormat="1" ht="15.95" customHeight="1" x14ac:dyDescent="0.25">
      <c r="A1057" s="108" t="s">
        <v>196</v>
      </c>
      <c r="B1057" s="67">
        <v>6745</v>
      </c>
      <c r="C1057" s="67" t="s">
        <v>36</v>
      </c>
      <c r="D1057" s="67">
        <v>6745</v>
      </c>
    </row>
    <row r="1058" spans="1:4" s="52" customFormat="1" ht="15.95" customHeight="1" x14ac:dyDescent="0.25">
      <c r="A1058" s="109" t="s">
        <v>92</v>
      </c>
      <c r="B1058" s="69">
        <v>831</v>
      </c>
      <c r="C1058" s="69" t="s">
        <v>36</v>
      </c>
      <c r="D1058" s="69">
        <v>831</v>
      </c>
    </row>
    <row r="1059" spans="1:4" s="52" customFormat="1" ht="15.95" customHeight="1" x14ac:dyDescent="0.25">
      <c r="A1059" s="109" t="s">
        <v>436</v>
      </c>
      <c r="B1059" s="69">
        <v>2030</v>
      </c>
      <c r="C1059" s="69" t="s">
        <v>36</v>
      </c>
      <c r="D1059" s="69">
        <v>2030</v>
      </c>
    </row>
    <row r="1060" spans="1:4" s="52" customFormat="1" ht="15.95" customHeight="1" x14ac:dyDescent="0.25">
      <c r="A1060" s="109" t="s">
        <v>1718</v>
      </c>
      <c r="B1060" s="69">
        <v>1226</v>
      </c>
      <c r="C1060" s="69" t="s">
        <v>36</v>
      </c>
      <c r="D1060" s="69">
        <v>1226</v>
      </c>
    </row>
    <row r="1061" spans="1:4" s="52" customFormat="1" ht="15.95" customHeight="1" x14ac:dyDescent="0.25">
      <c r="A1061" s="109" t="s">
        <v>1719</v>
      </c>
      <c r="B1061" s="69">
        <v>668</v>
      </c>
      <c r="C1061" s="69" t="s">
        <v>36</v>
      </c>
      <c r="D1061" s="69">
        <v>668</v>
      </c>
    </row>
    <row r="1062" spans="1:4" s="52" customFormat="1" ht="15.95" customHeight="1" x14ac:dyDescent="0.25">
      <c r="A1062" s="109" t="s">
        <v>1720</v>
      </c>
      <c r="B1062" s="69">
        <v>1990</v>
      </c>
      <c r="C1062" s="69" t="s">
        <v>36</v>
      </c>
      <c r="D1062" s="69">
        <v>1990</v>
      </c>
    </row>
    <row r="1063" spans="1:4" s="74" customFormat="1" ht="15.95" customHeight="1" x14ac:dyDescent="0.25">
      <c r="A1063" s="108" t="s">
        <v>304</v>
      </c>
      <c r="B1063" s="67">
        <v>2543</v>
      </c>
      <c r="C1063" s="67" t="s">
        <v>36</v>
      </c>
      <c r="D1063" s="67">
        <v>2543</v>
      </c>
    </row>
    <row r="1064" spans="1:4" s="52" customFormat="1" ht="15.95" customHeight="1" x14ac:dyDescent="0.25">
      <c r="A1064" s="109" t="s">
        <v>1661</v>
      </c>
      <c r="B1064" s="69">
        <v>1725</v>
      </c>
      <c r="C1064" s="69" t="s">
        <v>36</v>
      </c>
      <c r="D1064" s="69">
        <v>1725</v>
      </c>
    </row>
    <row r="1065" spans="1:4" s="52" customFormat="1" ht="15.95" customHeight="1" x14ac:dyDescent="0.25">
      <c r="A1065" s="109" t="s">
        <v>629</v>
      </c>
      <c r="B1065" s="69">
        <v>818</v>
      </c>
      <c r="C1065" s="69" t="s">
        <v>36</v>
      </c>
      <c r="D1065" s="69">
        <v>818</v>
      </c>
    </row>
    <row r="1066" spans="1:4" s="74" customFormat="1" ht="15.95" customHeight="1" x14ac:dyDescent="0.25">
      <c r="A1066" s="108" t="s">
        <v>305</v>
      </c>
      <c r="B1066" s="67">
        <v>6558</v>
      </c>
      <c r="C1066" s="67" t="s">
        <v>36</v>
      </c>
      <c r="D1066" s="67">
        <v>6558</v>
      </c>
    </row>
    <row r="1067" spans="1:4" s="52" customFormat="1" ht="15.95" customHeight="1" x14ac:dyDescent="0.25">
      <c r="A1067" s="109" t="s">
        <v>1721</v>
      </c>
      <c r="B1067" s="69">
        <v>2443</v>
      </c>
      <c r="C1067" s="69" t="s">
        <v>36</v>
      </c>
      <c r="D1067" s="69">
        <v>2443</v>
      </c>
    </row>
    <row r="1068" spans="1:4" s="52" customFormat="1" ht="15.95" customHeight="1" x14ac:dyDescent="0.25">
      <c r="A1068" s="109" t="s">
        <v>1722</v>
      </c>
      <c r="B1068" s="69">
        <v>1212</v>
      </c>
      <c r="C1068" s="69" t="s">
        <v>36</v>
      </c>
      <c r="D1068" s="69">
        <v>1212</v>
      </c>
    </row>
    <row r="1069" spans="1:4" s="52" customFormat="1" ht="15.95" customHeight="1" x14ac:dyDescent="0.25">
      <c r="A1069" s="109" t="s">
        <v>1723</v>
      </c>
      <c r="B1069" s="69">
        <v>1072</v>
      </c>
      <c r="C1069" s="69" t="s">
        <v>36</v>
      </c>
      <c r="D1069" s="69">
        <v>1072</v>
      </c>
    </row>
    <row r="1070" spans="1:4" s="52" customFormat="1" ht="15.95" customHeight="1" x14ac:dyDescent="0.25">
      <c r="A1070" s="109" t="s">
        <v>786</v>
      </c>
      <c r="B1070" s="69">
        <v>1831</v>
      </c>
      <c r="C1070" s="69" t="s">
        <v>36</v>
      </c>
      <c r="D1070" s="69">
        <v>1831</v>
      </c>
    </row>
    <row r="1071" spans="1:4" s="74" customFormat="1" ht="15.95" customHeight="1" x14ac:dyDescent="0.25">
      <c r="A1071" s="108" t="s">
        <v>306</v>
      </c>
      <c r="B1071" s="67">
        <v>3738</v>
      </c>
      <c r="C1071" s="67" t="s">
        <v>36</v>
      </c>
      <c r="D1071" s="67">
        <v>3738</v>
      </c>
    </row>
    <row r="1072" spans="1:4" s="52" customFormat="1" ht="15.95" customHeight="1" x14ac:dyDescent="0.25">
      <c r="A1072" s="109" t="s">
        <v>1473</v>
      </c>
      <c r="B1072" s="69">
        <v>3738</v>
      </c>
      <c r="C1072" s="69" t="s">
        <v>36</v>
      </c>
      <c r="D1072" s="69">
        <v>3738</v>
      </c>
    </row>
    <row r="1073" spans="1:4" s="74" customFormat="1" ht="15.95" customHeight="1" x14ac:dyDescent="0.25">
      <c r="A1073" s="108" t="s">
        <v>135</v>
      </c>
      <c r="B1073" s="67">
        <v>2329</v>
      </c>
      <c r="C1073" s="67" t="s">
        <v>36</v>
      </c>
      <c r="D1073" s="67">
        <v>2329</v>
      </c>
    </row>
    <row r="1074" spans="1:4" s="52" customFormat="1" ht="15.95" customHeight="1" x14ac:dyDescent="0.25">
      <c r="A1074" s="109" t="s">
        <v>433</v>
      </c>
      <c r="B1074" s="69">
        <v>1529</v>
      </c>
      <c r="C1074" s="69" t="s">
        <v>36</v>
      </c>
      <c r="D1074" s="69">
        <v>1529</v>
      </c>
    </row>
    <row r="1075" spans="1:4" s="52" customFormat="1" ht="15.95" customHeight="1" x14ac:dyDescent="0.25">
      <c r="A1075" s="109" t="s">
        <v>1724</v>
      </c>
      <c r="B1075" s="69">
        <v>800</v>
      </c>
      <c r="C1075" s="69" t="s">
        <v>36</v>
      </c>
      <c r="D1075" s="69">
        <v>800</v>
      </c>
    </row>
    <row r="1076" spans="1:4" s="74" customFormat="1" ht="15.95" customHeight="1" x14ac:dyDescent="0.25">
      <c r="A1076" s="108" t="s">
        <v>307</v>
      </c>
      <c r="B1076" s="67">
        <v>6234</v>
      </c>
      <c r="C1076" s="67" t="s">
        <v>36</v>
      </c>
      <c r="D1076" s="67">
        <v>6234</v>
      </c>
    </row>
    <row r="1077" spans="1:4" s="52" customFormat="1" ht="15.95" customHeight="1" x14ac:dyDescent="0.25">
      <c r="A1077" s="109" t="s">
        <v>1725</v>
      </c>
      <c r="B1077" s="69">
        <v>1901</v>
      </c>
      <c r="C1077" s="69" t="s">
        <v>36</v>
      </c>
      <c r="D1077" s="69">
        <v>1901</v>
      </c>
    </row>
    <row r="1078" spans="1:4" s="52" customFormat="1" ht="15.95" customHeight="1" x14ac:dyDescent="0.25">
      <c r="A1078" s="109" t="s">
        <v>1726</v>
      </c>
      <c r="B1078" s="69">
        <v>272</v>
      </c>
      <c r="C1078" s="69" t="s">
        <v>36</v>
      </c>
      <c r="D1078" s="69">
        <v>272</v>
      </c>
    </row>
    <row r="1079" spans="1:4" s="52" customFormat="1" ht="15.95" customHeight="1" x14ac:dyDescent="0.25">
      <c r="A1079" s="109" t="s">
        <v>1624</v>
      </c>
      <c r="B1079" s="69">
        <v>2070</v>
      </c>
      <c r="C1079" s="69" t="s">
        <v>36</v>
      </c>
      <c r="D1079" s="69">
        <v>2070</v>
      </c>
    </row>
    <row r="1080" spans="1:4" s="52" customFormat="1" ht="15.95" customHeight="1" x14ac:dyDescent="0.25">
      <c r="A1080" s="109" t="s">
        <v>1727</v>
      </c>
      <c r="B1080" s="69">
        <v>215</v>
      </c>
      <c r="C1080" s="69" t="s">
        <v>36</v>
      </c>
      <c r="D1080" s="69">
        <v>215</v>
      </c>
    </row>
    <row r="1081" spans="1:4" s="52" customFormat="1" ht="15.95" customHeight="1" x14ac:dyDescent="0.25">
      <c r="A1081" s="109" t="s">
        <v>1728</v>
      </c>
      <c r="B1081" s="69">
        <v>1776</v>
      </c>
      <c r="C1081" s="69" t="s">
        <v>36</v>
      </c>
      <c r="D1081" s="69">
        <v>1776</v>
      </c>
    </row>
    <row r="1082" spans="1:4" s="74" customFormat="1" ht="15.95" customHeight="1" x14ac:dyDescent="0.25">
      <c r="A1082" s="108" t="s">
        <v>308</v>
      </c>
      <c r="B1082" s="67">
        <v>5544</v>
      </c>
      <c r="C1082" s="67" t="s">
        <v>36</v>
      </c>
      <c r="D1082" s="67">
        <v>5544</v>
      </c>
    </row>
    <row r="1083" spans="1:4" s="52" customFormat="1" ht="15.95" customHeight="1" x14ac:dyDescent="0.25">
      <c r="A1083" s="109" t="s">
        <v>1729</v>
      </c>
      <c r="B1083" s="69">
        <v>2974</v>
      </c>
      <c r="C1083" s="69" t="s">
        <v>36</v>
      </c>
      <c r="D1083" s="69">
        <v>2974</v>
      </c>
    </row>
    <row r="1084" spans="1:4" s="52" customFormat="1" ht="15.95" customHeight="1" x14ac:dyDescent="0.25">
      <c r="A1084" s="109" t="s">
        <v>1730</v>
      </c>
      <c r="B1084" s="69">
        <v>2570</v>
      </c>
      <c r="C1084" s="69" t="s">
        <v>36</v>
      </c>
      <c r="D1084" s="69">
        <v>2570</v>
      </c>
    </row>
    <row r="1085" spans="1:4" s="74" customFormat="1" ht="15.95" customHeight="1" x14ac:dyDescent="0.25">
      <c r="A1085" s="108" t="s">
        <v>241</v>
      </c>
      <c r="B1085" s="67">
        <v>1811</v>
      </c>
      <c r="C1085" s="67" t="s">
        <v>36</v>
      </c>
      <c r="D1085" s="67">
        <v>1811</v>
      </c>
    </row>
    <row r="1086" spans="1:4" s="52" customFormat="1" ht="15.95" customHeight="1" x14ac:dyDescent="0.25">
      <c r="A1086" s="109" t="s">
        <v>242</v>
      </c>
      <c r="B1086" s="69">
        <v>558</v>
      </c>
      <c r="C1086" s="69" t="s">
        <v>36</v>
      </c>
      <c r="D1086" s="69">
        <v>558</v>
      </c>
    </row>
    <row r="1087" spans="1:4" s="52" customFormat="1" ht="15.95" customHeight="1" x14ac:dyDescent="0.25">
      <c r="A1087" s="109" t="s">
        <v>1731</v>
      </c>
      <c r="B1087" s="69">
        <v>244</v>
      </c>
      <c r="C1087" s="69" t="s">
        <v>36</v>
      </c>
      <c r="D1087" s="69">
        <v>244</v>
      </c>
    </row>
    <row r="1088" spans="1:4" s="52" customFormat="1" ht="15.95" customHeight="1" x14ac:dyDescent="0.25">
      <c r="A1088" s="109" t="s">
        <v>1732</v>
      </c>
      <c r="B1088" s="69">
        <v>1009</v>
      </c>
      <c r="C1088" s="69" t="s">
        <v>36</v>
      </c>
      <c r="D1088" s="69">
        <v>1009</v>
      </c>
    </row>
    <row r="1089" spans="1:4" s="74" customFormat="1" ht="15.95" customHeight="1" x14ac:dyDescent="0.25">
      <c r="A1089" s="108" t="s">
        <v>309</v>
      </c>
      <c r="B1089" s="67">
        <v>10671</v>
      </c>
      <c r="C1089" s="67" t="s">
        <v>36</v>
      </c>
      <c r="D1089" s="67">
        <v>10671</v>
      </c>
    </row>
    <row r="1090" spans="1:4" s="52" customFormat="1" ht="15.95" customHeight="1" x14ac:dyDescent="0.25">
      <c r="A1090" s="109" t="s">
        <v>1733</v>
      </c>
      <c r="B1090" s="69">
        <v>4764</v>
      </c>
      <c r="C1090" s="69" t="s">
        <v>36</v>
      </c>
      <c r="D1090" s="69">
        <v>4764</v>
      </c>
    </row>
    <row r="1091" spans="1:4" s="52" customFormat="1" ht="15.95" customHeight="1" x14ac:dyDescent="0.25">
      <c r="A1091" s="109" t="s">
        <v>1734</v>
      </c>
      <c r="B1091" s="69">
        <v>1417</v>
      </c>
      <c r="C1091" s="69" t="s">
        <v>36</v>
      </c>
      <c r="D1091" s="69">
        <v>1417</v>
      </c>
    </row>
    <row r="1092" spans="1:4" s="52" customFormat="1" ht="15.95" customHeight="1" x14ac:dyDescent="0.25">
      <c r="A1092" s="109" t="s">
        <v>1735</v>
      </c>
      <c r="B1092" s="69">
        <v>2258</v>
      </c>
      <c r="C1092" s="69" t="s">
        <v>36</v>
      </c>
      <c r="D1092" s="69">
        <v>2258</v>
      </c>
    </row>
    <row r="1093" spans="1:4" s="52" customFormat="1" ht="15.95" customHeight="1" x14ac:dyDescent="0.25">
      <c r="A1093" s="109" t="s">
        <v>1674</v>
      </c>
      <c r="B1093" s="69">
        <v>2232</v>
      </c>
      <c r="C1093" s="69" t="s">
        <v>36</v>
      </c>
      <c r="D1093" s="69">
        <v>2232</v>
      </c>
    </row>
    <row r="1094" spans="1:4" s="74" customFormat="1" ht="15.95" customHeight="1" x14ac:dyDescent="0.25">
      <c r="A1094" s="108" t="s">
        <v>310</v>
      </c>
      <c r="B1094" s="67">
        <v>4772</v>
      </c>
      <c r="C1094" s="67" t="s">
        <v>36</v>
      </c>
      <c r="D1094" s="67">
        <v>4772</v>
      </c>
    </row>
    <row r="1095" spans="1:4" s="52" customFormat="1" ht="15.95" customHeight="1" x14ac:dyDescent="0.25">
      <c r="A1095" s="109" t="s">
        <v>1736</v>
      </c>
      <c r="B1095" s="69">
        <v>2012</v>
      </c>
      <c r="C1095" s="69" t="s">
        <v>36</v>
      </c>
      <c r="D1095" s="69">
        <v>2012</v>
      </c>
    </row>
    <row r="1096" spans="1:4" s="52" customFormat="1" ht="15.95" customHeight="1" x14ac:dyDescent="0.25">
      <c r="A1096" s="109" t="s">
        <v>1737</v>
      </c>
      <c r="B1096" s="69">
        <v>1534</v>
      </c>
      <c r="C1096" s="69" t="s">
        <v>36</v>
      </c>
      <c r="D1096" s="69">
        <v>1534</v>
      </c>
    </row>
    <row r="1097" spans="1:4" s="52" customFormat="1" ht="15.95" customHeight="1" x14ac:dyDescent="0.25">
      <c r="A1097" s="109" t="s">
        <v>1738</v>
      </c>
      <c r="B1097" s="69">
        <v>1226</v>
      </c>
      <c r="C1097" s="69" t="s">
        <v>36</v>
      </c>
      <c r="D1097" s="69">
        <v>1226</v>
      </c>
    </row>
    <row r="1098" spans="1:4" s="74" customFormat="1" ht="15.95" customHeight="1" x14ac:dyDescent="0.25">
      <c r="A1098" s="108" t="s">
        <v>311</v>
      </c>
      <c r="B1098" s="67">
        <v>15389</v>
      </c>
      <c r="C1098" s="67" t="s">
        <v>36</v>
      </c>
      <c r="D1098" s="67">
        <v>15389</v>
      </c>
    </row>
    <row r="1099" spans="1:4" s="52" customFormat="1" ht="15.95" customHeight="1" x14ac:dyDescent="0.25">
      <c r="A1099" s="109" t="s">
        <v>1739</v>
      </c>
      <c r="B1099" s="69">
        <v>12387</v>
      </c>
      <c r="C1099" s="69" t="s">
        <v>36</v>
      </c>
      <c r="D1099" s="69">
        <v>12387</v>
      </c>
    </row>
    <row r="1100" spans="1:4" s="52" customFormat="1" ht="15.95" customHeight="1" x14ac:dyDescent="0.25">
      <c r="A1100" s="109" t="s">
        <v>1559</v>
      </c>
      <c r="B1100" s="69">
        <v>1173</v>
      </c>
      <c r="C1100" s="69" t="s">
        <v>36</v>
      </c>
      <c r="D1100" s="69">
        <v>1173</v>
      </c>
    </row>
    <row r="1101" spans="1:4" s="52" customFormat="1" ht="15.95" customHeight="1" x14ac:dyDescent="0.25">
      <c r="A1101" s="109" t="s">
        <v>1740</v>
      </c>
      <c r="B1101" s="69">
        <v>1829</v>
      </c>
      <c r="C1101" s="69" t="s">
        <v>36</v>
      </c>
      <c r="D1101" s="69">
        <v>1829</v>
      </c>
    </row>
    <row r="1102" spans="1:4" s="74" customFormat="1" ht="15.95" customHeight="1" x14ac:dyDescent="0.25">
      <c r="A1102" s="108" t="s">
        <v>312</v>
      </c>
      <c r="B1102" s="67">
        <v>3227</v>
      </c>
      <c r="C1102" s="67" t="s">
        <v>36</v>
      </c>
      <c r="D1102" s="67">
        <v>3227</v>
      </c>
    </row>
    <row r="1103" spans="1:4" s="52" customFormat="1" ht="15.95" customHeight="1" x14ac:dyDescent="0.25">
      <c r="A1103" s="109" t="s">
        <v>1741</v>
      </c>
      <c r="B1103" s="69">
        <v>1466</v>
      </c>
      <c r="C1103" s="69" t="s">
        <v>36</v>
      </c>
      <c r="D1103" s="69">
        <v>1466</v>
      </c>
    </row>
    <row r="1104" spans="1:4" s="52" customFormat="1" ht="15.95" customHeight="1" x14ac:dyDescent="0.25">
      <c r="A1104" s="109" t="s">
        <v>1742</v>
      </c>
      <c r="B1104" s="69">
        <v>1761</v>
      </c>
      <c r="C1104" s="69" t="s">
        <v>36</v>
      </c>
      <c r="D1104" s="69">
        <v>1761</v>
      </c>
    </row>
    <row r="1105" spans="1:4" s="74" customFormat="1" ht="15.95" customHeight="1" x14ac:dyDescent="0.25">
      <c r="A1105" s="108" t="s">
        <v>313</v>
      </c>
      <c r="B1105" s="67">
        <v>1821</v>
      </c>
      <c r="C1105" s="67" t="s">
        <v>36</v>
      </c>
      <c r="D1105" s="67">
        <v>1821</v>
      </c>
    </row>
    <row r="1106" spans="1:4" s="52" customFormat="1" ht="15.95" customHeight="1" x14ac:dyDescent="0.25">
      <c r="A1106" s="109" t="s">
        <v>41</v>
      </c>
      <c r="B1106" s="69">
        <v>1821</v>
      </c>
      <c r="C1106" s="69" t="s">
        <v>36</v>
      </c>
      <c r="D1106" s="69">
        <v>1821</v>
      </c>
    </row>
    <row r="1107" spans="1:4" s="52" customFormat="1" ht="15.95" customHeight="1" x14ac:dyDescent="0.25">
      <c r="A1107" s="109"/>
      <c r="B1107" s="69"/>
      <c r="C1107" s="69"/>
      <c r="D1107" s="69"/>
    </row>
    <row r="1108" spans="1:4" s="52" customFormat="1" ht="15.95" customHeight="1" x14ac:dyDescent="0.2">
      <c r="A1108" s="70" t="s">
        <v>4</v>
      </c>
      <c r="B1108" s="67">
        <v>306573</v>
      </c>
      <c r="C1108" s="67">
        <v>41681</v>
      </c>
      <c r="D1108" s="67">
        <v>264892</v>
      </c>
    </row>
    <row r="1109" spans="1:4" s="52" customFormat="1" ht="15.95" customHeight="1" x14ac:dyDescent="0.25">
      <c r="A1109" s="70" t="s">
        <v>1743</v>
      </c>
      <c r="B1109" s="67">
        <v>41681</v>
      </c>
      <c r="C1109" s="67">
        <v>41681</v>
      </c>
      <c r="D1109" s="69" t="s">
        <v>36</v>
      </c>
    </row>
    <row r="1110" spans="1:4" s="52" customFormat="1" ht="15.95" customHeight="1" x14ac:dyDescent="0.2">
      <c r="A1110" s="70" t="s">
        <v>314</v>
      </c>
      <c r="B1110" s="67">
        <v>33379</v>
      </c>
      <c r="C1110" s="67" t="s">
        <v>36</v>
      </c>
      <c r="D1110" s="67">
        <v>33379</v>
      </c>
    </row>
    <row r="1111" spans="1:4" s="74" customFormat="1" ht="15.95" customHeight="1" x14ac:dyDescent="0.25">
      <c r="A1111" s="108" t="s">
        <v>315</v>
      </c>
      <c r="B1111" s="67">
        <v>1297</v>
      </c>
      <c r="C1111" s="67" t="s">
        <v>36</v>
      </c>
      <c r="D1111" s="67">
        <v>1297</v>
      </c>
    </row>
    <row r="1112" spans="1:4" s="52" customFormat="1" ht="15.95" customHeight="1" x14ac:dyDescent="0.25">
      <c r="A1112" s="109" t="s">
        <v>316</v>
      </c>
      <c r="B1112" s="69">
        <v>1297</v>
      </c>
      <c r="C1112" s="67" t="s">
        <v>36</v>
      </c>
      <c r="D1112" s="69">
        <v>1297</v>
      </c>
    </row>
    <row r="1113" spans="1:4" s="74" customFormat="1" ht="15.95" customHeight="1" x14ac:dyDescent="0.25">
      <c r="A1113" s="108" t="s">
        <v>250</v>
      </c>
      <c r="B1113" s="67">
        <v>978</v>
      </c>
      <c r="C1113" s="67" t="s">
        <v>36</v>
      </c>
      <c r="D1113" s="67">
        <v>978</v>
      </c>
    </row>
    <row r="1114" spans="1:4" s="52" customFormat="1" ht="15.95" customHeight="1" x14ac:dyDescent="0.25">
      <c r="A1114" s="109" t="s">
        <v>317</v>
      </c>
      <c r="B1114" s="69">
        <v>503</v>
      </c>
      <c r="C1114" s="69" t="s">
        <v>36</v>
      </c>
      <c r="D1114" s="69">
        <v>503</v>
      </c>
    </row>
    <row r="1115" spans="1:4" s="52" customFormat="1" ht="15.95" customHeight="1" x14ac:dyDescent="0.25">
      <c r="A1115" s="109" t="s">
        <v>318</v>
      </c>
      <c r="B1115" s="69">
        <v>475</v>
      </c>
      <c r="C1115" s="69" t="s">
        <v>36</v>
      </c>
      <c r="D1115" s="69">
        <v>475</v>
      </c>
    </row>
    <row r="1116" spans="1:4" s="74" customFormat="1" ht="15.95" customHeight="1" x14ac:dyDescent="0.25">
      <c r="A1116" s="108" t="s">
        <v>319</v>
      </c>
      <c r="B1116" s="67">
        <v>9763</v>
      </c>
      <c r="C1116" s="67" t="s">
        <v>36</v>
      </c>
      <c r="D1116" s="67">
        <v>9763</v>
      </c>
    </row>
    <row r="1117" spans="1:4" s="52" customFormat="1" ht="15.95" customHeight="1" x14ac:dyDescent="0.25">
      <c r="A1117" s="109" t="s">
        <v>320</v>
      </c>
      <c r="B1117" s="69">
        <v>8699</v>
      </c>
      <c r="C1117" s="69" t="s">
        <v>36</v>
      </c>
      <c r="D1117" s="69">
        <v>8699</v>
      </c>
    </row>
    <row r="1118" spans="1:4" s="52" customFormat="1" ht="15.95" customHeight="1" x14ac:dyDescent="0.25">
      <c r="A1118" s="109" t="s">
        <v>1746</v>
      </c>
      <c r="B1118" s="69">
        <v>1064</v>
      </c>
      <c r="C1118" s="69" t="s">
        <v>36</v>
      </c>
      <c r="D1118" s="69">
        <v>1064</v>
      </c>
    </row>
    <row r="1119" spans="1:4" s="74" customFormat="1" ht="15.95" customHeight="1" x14ac:dyDescent="0.25">
      <c r="A1119" s="108" t="s">
        <v>321</v>
      </c>
      <c r="B1119" s="67">
        <v>1334</v>
      </c>
      <c r="C1119" s="67" t="s">
        <v>36</v>
      </c>
      <c r="D1119" s="67">
        <v>1334</v>
      </c>
    </row>
    <row r="1120" spans="1:4" s="52" customFormat="1" ht="15.95" customHeight="1" x14ac:dyDescent="0.25">
      <c r="A1120" s="109" t="s">
        <v>1745</v>
      </c>
      <c r="B1120" s="69">
        <v>1334</v>
      </c>
      <c r="C1120" s="69" t="s">
        <v>36</v>
      </c>
      <c r="D1120" s="69">
        <v>1334</v>
      </c>
    </row>
    <row r="1121" spans="1:4" s="52" customFormat="1" ht="15.95" customHeight="1" x14ac:dyDescent="0.25">
      <c r="A1121" s="109" t="s">
        <v>1744</v>
      </c>
      <c r="B1121" s="69" t="s">
        <v>36</v>
      </c>
      <c r="C1121" s="69" t="s">
        <v>36</v>
      </c>
      <c r="D1121" s="69" t="s">
        <v>36</v>
      </c>
    </row>
    <row r="1122" spans="1:4" s="74" customFormat="1" ht="15.95" customHeight="1" x14ac:dyDescent="0.25">
      <c r="A1122" s="108" t="s">
        <v>322</v>
      </c>
      <c r="B1122" s="67">
        <v>1691</v>
      </c>
      <c r="C1122" s="67" t="s">
        <v>36</v>
      </c>
      <c r="D1122" s="67">
        <v>1691</v>
      </c>
    </row>
    <row r="1123" spans="1:4" s="52" customFormat="1" ht="15.95" customHeight="1" x14ac:dyDescent="0.25">
      <c r="A1123" s="109" t="s">
        <v>1747</v>
      </c>
      <c r="B1123" s="69">
        <v>1691</v>
      </c>
      <c r="C1123" s="69" t="s">
        <v>36</v>
      </c>
      <c r="D1123" s="69">
        <v>1691</v>
      </c>
    </row>
    <row r="1124" spans="1:4" s="74" customFormat="1" ht="15.95" customHeight="1" x14ac:dyDescent="0.25">
      <c r="A1124" s="108" t="s">
        <v>323</v>
      </c>
      <c r="B1124" s="67">
        <v>1208</v>
      </c>
      <c r="C1124" s="67" t="s">
        <v>36</v>
      </c>
      <c r="D1124" s="67">
        <v>1208</v>
      </c>
    </row>
    <row r="1125" spans="1:4" s="52" customFormat="1" ht="15.95" customHeight="1" x14ac:dyDescent="0.25">
      <c r="A1125" s="109" t="s">
        <v>1748</v>
      </c>
      <c r="B1125" s="69">
        <v>1208</v>
      </c>
      <c r="C1125" s="69" t="s">
        <v>36</v>
      </c>
      <c r="D1125" s="69">
        <v>1208</v>
      </c>
    </row>
    <row r="1126" spans="1:4" s="74" customFormat="1" ht="15.95" customHeight="1" x14ac:dyDescent="0.25">
      <c r="A1126" s="108" t="s">
        <v>324</v>
      </c>
      <c r="B1126" s="67">
        <v>2496</v>
      </c>
      <c r="C1126" s="67" t="s">
        <v>36</v>
      </c>
      <c r="D1126" s="67">
        <v>2496</v>
      </c>
    </row>
    <row r="1127" spans="1:4" s="52" customFormat="1" ht="15.95" customHeight="1" x14ac:dyDescent="0.25">
      <c r="A1127" s="109" t="s">
        <v>1749</v>
      </c>
      <c r="B1127" s="69">
        <v>1997</v>
      </c>
      <c r="C1127" s="69" t="s">
        <v>36</v>
      </c>
      <c r="D1127" s="69">
        <v>1997</v>
      </c>
    </row>
    <row r="1128" spans="1:4" s="52" customFormat="1" ht="15.95" customHeight="1" x14ac:dyDescent="0.25">
      <c r="A1128" s="109" t="s">
        <v>1750</v>
      </c>
      <c r="B1128" s="69">
        <v>499</v>
      </c>
      <c r="C1128" s="69" t="s">
        <v>36</v>
      </c>
      <c r="D1128" s="69">
        <v>499</v>
      </c>
    </row>
    <row r="1129" spans="1:4" s="74" customFormat="1" ht="15.95" customHeight="1" x14ac:dyDescent="0.25">
      <c r="A1129" s="108" t="s">
        <v>325</v>
      </c>
      <c r="B1129" s="67">
        <v>3998</v>
      </c>
      <c r="C1129" s="67" t="s">
        <v>36</v>
      </c>
      <c r="D1129" s="67">
        <v>3998</v>
      </c>
    </row>
    <row r="1130" spans="1:4" s="52" customFormat="1" ht="15.95" customHeight="1" x14ac:dyDescent="0.25">
      <c r="A1130" s="109" t="s">
        <v>1751</v>
      </c>
      <c r="B1130" s="69">
        <v>3998</v>
      </c>
      <c r="C1130" s="69" t="s">
        <v>36</v>
      </c>
      <c r="D1130" s="69">
        <v>3998</v>
      </c>
    </row>
    <row r="1131" spans="1:4" s="74" customFormat="1" ht="15.95" customHeight="1" x14ac:dyDescent="0.25">
      <c r="A1131" s="108" t="s">
        <v>326</v>
      </c>
      <c r="B1131" s="67">
        <v>1584</v>
      </c>
      <c r="C1131" s="67" t="s">
        <v>36</v>
      </c>
      <c r="D1131" s="67">
        <v>1584</v>
      </c>
    </row>
    <row r="1132" spans="1:4" s="52" customFormat="1" ht="15.95" customHeight="1" x14ac:dyDescent="0.25">
      <c r="A1132" s="109" t="s">
        <v>1752</v>
      </c>
      <c r="B1132" s="69">
        <v>1584</v>
      </c>
      <c r="C1132" s="69" t="s">
        <v>36</v>
      </c>
      <c r="D1132" s="69">
        <v>1584</v>
      </c>
    </row>
    <row r="1133" spans="1:4" s="74" customFormat="1" ht="15.95" customHeight="1" x14ac:dyDescent="0.25">
      <c r="A1133" s="108" t="s">
        <v>327</v>
      </c>
      <c r="B1133" s="67">
        <v>2346</v>
      </c>
      <c r="C1133" s="67" t="s">
        <v>36</v>
      </c>
      <c r="D1133" s="67">
        <v>2346</v>
      </c>
    </row>
    <row r="1134" spans="1:4" s="52" customFormat="1" ht="15.95" customHeight="1" x14ac:dyDescent="0.25">
      <c r="A1134" s="109" t="s">
        <v>1753</v>
      </c>
      <c r="B1134" s="69">
        <v>2346</v>
      </c>
      <c r="C1134" s="69" t="s">
        <v>36</v>
      </c>
      <c r="D1134" s="69">
        <v>2346</v>
      </c>
    </row>
    <row r="1135" spans="1:4" s="74" customFormat="1" ht="15.95" customHeight="1" x14ac:dyDescent="0.25">
      <c r="A1135" s="108" t="s">
        <v>328</v>
      </c>
      <c r="B1135" s="67">
        <v>3149</v>
      </c>
      <c r="C1135" s="67" t="s">
        <v>36</v>
      </c>
      <c r="D1135" s="67">
        <v>3149</v>
      </c>
    </row>
    <row r="1136" spans="1:4" s="52" customFormat="1" ht="15.95" customHeight="1" x14ac:dyDescent="0.25">
      <c r="A1136" s="109" t="s">
        <v>1754</v>
      </c>
      <c r="B1136" s="69">
        <v>3149</v>
      </c>
      <c r="C1136" s="69" t="s">
        <v>36</v>
      </c>
      <c r="D1136" s="69">
        <v>3149</v>
      </c>
    </row>
    <row r="1137" spans="1:4" s="74" customFormat="1" ht="15.95" customHeight="1" x14ac:dyDescent="0.25">
      <c r="A1137" s="108" t="s">
        <v>329</v>
      </c>
      <c r="B1137" s="67">
        <v>2077</v>
      </c>
      <c r="C1137" s="67" t="s">
        <v>36</v>
      </c>
      <c r="D1137" s="67">
        <v>2077</v>
      </c>
    </row>
    <row r="1138" spans="1:4" s="52" customFormat="1" ht="15.95" customHeight="1" x14ac:dyDescent="0.25">
      <c r="A1138" s="109" t="s">
        <v>1755</v>
      </c>
      <c r="B1138" s="69">
        <v>1108</v>
      </c>
      <c r="C1138" s="69" t="s">
        <v>36</v>
      </c>
      <c r="D1138" s="69">
        <v>1108</v>
      </c>
    </row>
    <row r="1139" spans="1:4" s="52" customFormat="1" ht="15.95" customHeight="1" x14ac:dyDescent="0.25">
      <c r="A1139" s="109" t="s">
        <v>1756</v>
      </c>
      <c r="B1139" s="69">
        <v>969</v>
      </c>
      <c r="C1139" s="69" t="s">
        <v>36</v>
      </c>
      <c r="D1139" s="69">
        <v>969</v>
      </c>
    </row>
    <row r="1140" spans="1:4" s="52" customFormat="1" ht="15.95" customHeight="1" x14ac:dyDescent="0.25">
      <c r="A1140" s="109"/>
      <c r="B1140" s="69"/>
      <c r="C1140" s="69"/>
      <c r="D1140" s="69"/>
    </row>
    <row r="1141" spans="1:4" s="52" customFormat="1" ht="15.95" customHeight="1" x14ac:dyDescent="0.25">
      <c r="A1141" s="109"/>
      <c r="B1141" s="69"/>
      <c r="C1141" s="69"/>
      <c r="D1141" s="69"/>
    </row>
    <row r="1142" spans="1:4" s="74" customFormat="1" ht="15.95" customHeight="1" x14ac:dyDescent="0.25">
      <c r="A1142" s="108" t="s">
        <v>330</v>
      </c>
      <c r="B1142" s="67">
        <v>1458</v>
      </c>
      <c r="C1142" s="67" t="s">
        <v>36</v>
      </c>
      <c r="D1142" s="67">
        <v>1458</v>
      </c>
    </row>
    <row r="1143" spans="1:4" s="52" customFormat="1" ht="15.95" customHeight="1" x14ac:dyDescent="0.25">
      <c r="A1143" s="109" t="s">
        <v>1757</v>
      </c>
      <c r="B1143" s="69">
        <v>883</v>
      </c>
      <c r="C1143" s="69" t="s">
        <v>36</v>
      </c>
      <c r="D1143" s="69">
        <v>883</v>
      </c>
    </row>
    <row r="1144" spans="1:4" s="52" customFormat="1" ht="15.95" customHeight="1" x14ac:dyDescent="0.25">
      <c r="A1144" s="109" t="s">
        <v>1758</v>
      </c>
      <c r="B1144" s="69">
        <v>575</v>
      </c>
      <c r="C1144" s="69" t="s">
        <v>36</v>
      </c>
      <c r="D1144" s="69">
        <v>575</v>
      </c>
    </row>
    <row r="1145" spans="1:4" s="52" customFormat="1" ht="15.95" customHeight="1" x14ac:dyDescent="0.2">
      <c r="A1145" s="70" t="s">
        <v>331</v>
      </c>
      <c r="B1145" s="67">
        <v>60954</v>
      </c>
      <c r="C1145" s="67" t="s">
        <v>36</v>
      </c>
      <c r="D1145" s="67">
        <v>60954</v>
      </c>
    </row>
    <row r="1146" spans="1:4" s="74" customFormat="1" ht="15.95" customHeight="1" x14ac:dyDescent="0.25">
      <c r="A1146" s="108" t="s">
        <v>332</v>
      </c>
      <c r="B1146" s="67">
        <v>5162</v>
      </c>
      <c r="C1146" s="67" t="s">
        <v>36</v>
      </c>
      <c r="D1146" s="67">
        <v>5162</v>
      </c>
    </row>
    <row r="1147" spans="1:4" s="52" customFormat="1" ht="15.95" customHeight="1" x14ac:dyDescent="0.25">
      <c r="A1147" s="109" t="s">
        <v>1759</v>
      </c>
      <c r="B1147" s="69">
        <v>5162</v>
      </c>
      <c r="C1147" s="67" t="s">
        <v>36</v>
      </c>
      <c r="D1147" s="69">
        <v>5162</v>
      </c>
    </row>
    <row r="1148" spans="1:4" s="74" customFormat="1" ht="15.95" customHeight="1" x14ac:dyDescent="0.25">
      <c r="A1148" s="108" t="s">
        <v>333</v>
      </c>
      <c r="B1148" s="67">
        <v>3992</v>
      </c>
      <c r="C1148" s="67" t="s">
        <v>36</v>
      </c>
      <c r="D1148" s="67">
        <v>3992</v>
      </c>
    </row>
    <row r="1149" spans="1:4" s="52" customFormat="1" ht="15.95" customHeight="1" x14ac:dyDescent="0.25">
      <c r="A1149" s="109" t="s">
        <v>1760</v>
      </c>
      <c r="B1149" s="69">
        <v>2366</v>
      </c>
      <c r="C1149" s="69" t="s">
        <v>36</v>
      </c>
      <c r="D1149" s="69">
        <v>2366</v>
      </c>
    </row>
    <row r="1150" spans="1:4" s="52" customFormat="1" ht="15.95" customHeight="1" x14ac:dyDescent="0.25">
      <c r="A1150" s="109" t="s">
        <v>1761</v>
      </c>
      <c r="B1150" s="69">
        <v>1626</v>
      </c>
      <c r="C1150" s="69" t="s">
        <v>36</v>
      </c>
      <c r="D1150" s="69">
        <v>1626</v>
      </c>
    </row>
    <row r="1151" spans="1:4" s="74" customFormat="1" ht="15.95" customHeight="1" x14ac:dyDescent="0.25">
      <c r="A1151" s="108" t="s">
        <v>334</v>
      </c>
      <c r="B1151" s="67">
        <v>3920</v>
      </c>
      <c r="C1151" s="67" t="s">
        <v>36</v>
      </c>
      <c r="D1151" s="67">
        <v>3920</v>
      </c>
    </row>
    <row r="1152" spans="1:4" s="52" customFormat="1" ht="15.95" customHeight="1" x14ac:dyDescent="0.25">
      <c r="A1152" s="109" t="s">
        <v>1762</v>
      </c>
      <c r="B1152" s="69">
        <v>3920</v>
      </c>
      <c r="C1152" s="67" t="s">
        <v>36</v>
      </c>
      <c r="D1152" s="69">
        <v>3920</v>
      </c>
    </row>
    <row r="1153" spans="1:4" s="74" customFormat="1" ht="15.95" customHeight="1" x14ac:dyDescent="0.25">
      <c r="A1153" s="108" t="s">
        <v>335</v>
      </c>
      <c r="B1153" s="67">
        <v>5359</v>
      </c>
      <c r="C1153" s="67" t="s">
        <v>36</v>
      </c>
      <c r="D1153" s="67">
        <v>5359</v>
      </c>
    </row>
    <row r="1154" spans="1:4" s="52" customFormat="1" ht="15.95" customHeight="1" x14ac:dyDescent="0.25">
      <c r="A1154" s="109" t="s">
        <v>1763</v>
      </c>
      <c r="B1154" s="69">
        <v>3351</v>
      </c>
      <c r="C1154" s="69" t="s">
        <v>36</v>
      </c>
      <c r="D1154" s="69">
        <v>3351</v>
      </c>
    </row>
    <row r="1155" spans="1:4" s="52" customFormat="1" ht="15.95" customHeight="1" x14ac:dyDescent="0.25">
      <c r="A1155" s="109" t="s">
        <v>1764</v>
      </c>
      <c r="B1155" s="69">
        <v>2008</v>
      </c>
      <c r="C1155" s="69" t="s">
        <v>36</v>
      </c>
      <c r="D1155" s="69">
        <v>2008</v>
      </c>
    </row>
    <row r="1156" spans="1:4" s="74" customFormat="1" ht="15.95" customHeight="1" x14ac:dyDescent="0.25">
      <c r="A1156" s="108" t="s">
        <v>336</v>
      </c>
      <c r="B1156" s="67">
        <v>12539</v>
      </c>
      <c r="C1156" s="67" t="s">
        <v>36</v>
      </c>
      <c r="D1156" s="67">
        <v>12539</v>
      </c>
    </row>
    <row r="1157" spans="1:4" s="52" customFormat="1" ht="15.95" customHeight="1" x14ac:dyDescent="0.25">
      <c r="A1157" s="109" t="s">
        <v>1765</v>
      </c>
      <c r="B1157" s="69">
        <v>12539</v>
      </c>
      <c r="C1157" s="69" t="s">
        <v>36</v>
      </c>
      <c r="D1157" s="69">
        <v>12539</v>
      </c>
    </row>
    <row r="1158" spans="1:4" s="74" customFormat="1" ht="15.95" customHeight="1" x14ac:dyDescent="0.25">
      <c r="A1158" s="108" t="s">
        <v>337</v>
      </c>
      <c r="B1158" s="67">
        <v>5315</v>
      </c>
      <c r="C1158" s="67" t="s">
        <v>36</v>
      </c>
      <c r="D1158" s="67">
        <v>5315</v>
      </c>
    </row>
    <row r="1159" spans="1:4" s="52" customFormat="1" ht="15.95" customHeight="1" x14ac:dyDescent="0.25">
      <c r="A1159" s="109" t="s">
        <v>1766</v>
      </c>
      <c r="B1159" s="69">
        <v>5315</v>
      </c>
      <c r="C1159" s="69" t="s">
        <v>36</v>
      </c>
      <c r="D1159" s="69">
        <v>5315</v>
      </c>
    </row>
    <row r="1160" spans="1:4" s="74" customFormat="1" ht="15.95" customHeight="1" x14ac:dyDescent="0.25">
      <c r="A1160" s="108" t="s">
        <v>338</v>
      </c>
      <c r="B1160" s="67">
        <v>5524</v>
      </c>
      <c r="C1160" s="67" t="s">
        <v>36</v>
      </c>
      <c r="D1160" s="67">
        <v>5524</v>
      </c>
    </row>
    <row r="1161" spans="1:4" s="52" customFormat="1" ht="15.95" customHeight="1" x14ac:dyDescent="0.25">
      <c r="A1161" s="109" t="s">
        <v>1767</v>
      </c>
      <c r="B1161" s="69">
        <v>4516</v>
      </c>
      <c r="C1161" s="69" t="s">
        <v>36</v>
      </c>
      <c r="D1161" s="69">
        <v>4516</v>
      </c>
    </row>
    <row r="1162" spans="1:4" s="52" customFormat="1" ht="15.95" customHeight="1" x14ac:dyDescent="0.25">
      <c r="A1162" s="109" t="s">
        <v>524</v>
      </c>
      <c r="B1162" s="69">
        <v>1008</v>
      </c>
      <c r="C1162" s="69" t="s">
        <v>36</v>
      </c>
      <c r="D1162" s="69">
        <v>1008</v>
      </c>
    </row>
    <row r="1163" spans="1:4" s="74" customFormat="1" ht="15.95" customHeight="1" x14ac:dyDescent="0.25">
      <c r="A1163" s="108" t="s">
        <v>339</v>
      </c>
      <c r="B1163" s="67">
        <v>5398</v>
      </c>
      <c r="C1163" s="67" t="s">
        <v>36</v>
      </c>
      <c r="D1163" s="67">
        <v>5398</v>
      </c>
    </row>
    <row r="1164" spans="1:4" s="52" customFormat="1" ht="15.95" customHeight="1" x14ac:dyDescent="0.25">
      <c r="A1164" s="109" t="s">
        <v>1768</v>
      </c>
      <c r="B1164" s="69">
        <v>4429</v>
      </c>
      <c r="C1164" s="69" t="s">
        <v>36</v>
      </c>
      <c r="D1164" s="69">
        <v>4429</v>
      </c>
    </row>
    <row r="1165" spans="1:4" s="52" customFormat="1" ht="15.95" customHeight="1" x14ac:dyDescent="0.25">
      <c r="A1165" s="109" t="s">
        <v>1769</v>
      </c>
      <c r="B1165" s="69">
        <v>969</v>
      </c>
      <c r="C1165" s="69" t="s">
        <v>36</v>
      </c>
      <c r="D1165" s="69">
        <v>969</v>
      </c>
    </row>
    <row r="1166" spans="1:4" s="74" customFormat="1" ht="15.95" customHeight="1" x14ac:dyDescent="0.25">
      <c r="A1166" s="108" t="s">
        <v>340</v>
      </c>
      <c r="B1166" s="67">
        <v>3869</v>
      </c>
      <c r="C1166" s="67" t="s">
        <v>36</v>
      </c>
      <c r="D1166" s="67">
        <v>3869</v>
      </c>
    </row>
    <row r="1167" spans="1:4" s="52" customFormat="1" ht="15.95" customHeight="1" x14ac:dyDescent="0.25">
      <c r="A1167" s="109" t="s">
        <v>614</v>
      </c>
      <c r="B1167" s="69">
        <v>2064</v>
      </c>
      <c r="C1167" s="69" t="s">
        <v>36</v>
      </c>
      <c r="D1167" s="69">
        <v>2064</v>
      </c>
    </row>
    <row r="1168" spans="1:4" s="52" customFormat="1" ht="15.95" customHeight="1" x14ac:dyDescent="0.25">
      <c r="A1168" s="109" t="s">
        <v>1770</v>
      </c>
      <c r="B1168" s="69">
        <v>1805</v>
      </c>
      <c r="C1168" s="69" t="s">
        <v>36</v>
      </c>
      <c r="D1168" s="69">
        <v>1805</v>
      </c>
    </row>
    <row r="1169" spans="1:4" s="74" customFormat="1" ht="15.95" customHeight="1" x14ac:dyDescent="0.25">
      <c r="A1169" s="108" t="s">
        <v>174</v>
      </c>
      <c r="B1169" s="67">
        <v>6141</v>
      </c>
      <c r="C1169" s="67" t="s">
        <v>36</v>
      </c>
      <c r="D1169" s="67">
        <v>6141</v>
      </c>
    </row>
    <row r="1170" spans="1:4" s="52" customFormat="1" ht="15.95" customHeight="1" x14ac:dyDescent="0.25">
      <c r="A1170" s="109" t="s">
        <v>126</v>
      </c>
      <c r="B1170" s="69">
        <v>5284</v>
      </c>
      <c r="C1170" s="69" t="s">
        <v>36</v>
      </c>
      <c r="D1170" s="69">
        <v>5284</v>
      </c>
    </row>
    <row r="1171" spans="1:4" s="52" customFormat="1" ht="15.95" customHeight="1" x14ac:dyDescent="0.25">
      <c r="A1171" s="109" t="s">
        <v>1771</v>
      </c>
      <c r="B1171" s="69">
        <v>857</v>
      </c>
      <c r="C1171" s="67" t="s">
        <v>36</v>
      </c>
      <c r="D1171" s="69">
        <v>857</v>
      </c>
    </row>
    <row r="1172" spans="1:4" s="74" customFormat="1" ht="15.95" customHeight="1" x14ac:dyDescent="0.25">
      <c r="A1172" s="108" t="s">
        <v>342</v>
      </c>
      <c r="B1172" s="67">
        <v>3735</v>
      </c>
      <c r="C1172" s="67" t="s">
        <v>36</v>
      </c>
      <c r="D1172" s="67">
        <v>3735</v>
      </c>
    </row>
    <row r="1173" spans="1:4" s="52" customFormat="1" ht="15.95" customHeight="1" x14ac:dyDescent="0.25">
      <c r="A1173" s="109" t="s">
        <v>441</v>
      </c>
      <c r="B1173" s="69">
        <v>1722</v>
      </c>
      <c r="C1173" s="69" t="s">
        <v>36</v>
      </c>
      <c r="D1173" s="69">
        <v>1722</v>
      </c>
    </row>
    <row r="1174" spans="1:4" s="52" customFormat="1" ht="15.95" customHeight="1" x14ac:dyDescent="0.25">
      <c r="A1174" s="109" t="s">
        <v>830</v>
      </c>
      <c r="B1174" s="69">
        <v>802</v>
      </c>
      <c r="C1174" s="69" t="s">
        <v>36</v>
      </c>
      <c r="D1174" s="69">
        <v>802</v>
      </c>
    </row>
    <row r="1175" spans="1:4" s="52" customFormat="1" ht="15.95" customHeight="1" x14ac:dyDescent="0.25">
      <c r="A1175" s="109" t="s">
        <v>1772</v>
      </c>
      <c r="B1175" s="69">
        <v>1211</v>
      </c>
      <c r="C1175" s="69" t="s">
        <v>36</v>
      </c>
      <c r="D1175" s="69">
        <v>1211</v>
      </c>
    </row>
    <row r="1176" spans="1:4" s="52" customFormat="1" ht="15.95" customHeight="1" x14ac:dyDescent="0.2">
      <c r="A1176" s="70" t="s">
        <v>344</v>
      </c>
      <c r="B1176" s="67">
        <v>48513</v>
      </c>
      <c r="C1176" s="67" t="s">
        <v>36</v>
      </c>
      <c r="D1176" s="67">
        <v>48513</v>
      </c>
    </row>
    <row r="1177" spans="1:4" s="74" customFormat="1" ht="15.95" customHeight="1" x14ac:dyDescent="0.25">
      <c r="A1177" s="108" t="s">
        <v>345</v>
      </c>
      <c r="B1177" s="67">
        <v>3290</v>
      </c>
      <c r="C1177" s="67" t="s">
        <v>36</v>
      </c>
      <c r="D1177" s="67">
        <v>3290</v>
      </c>
    </row>
    <row r="1178" spans="1:4" s="52" customFormat="1" ht="15.95" customHeight="1" x14ac:dyDescent="0.25">
      <c r="A1178" s="109" t="s">
        <v>1773</v>
      </c>
      <c r="B1178" s="69">
        <v>3290</v>
      </c>
      <c r="C1178" s="69" t="s">
        <v>36</v>
      </c>
      <c r="D1178" s="69">
        <v>3290</v>
      </c>
    </row>
    <row r="1179" spans="1:4" s="74" customFormat="1" ht="15.95" customHeight="1" x14ac:dyDescent="0.25">
      <c r="A1179" s="108" t="s">
        <v>346</v>
      </c>
      <c r="B1179" s="67">
        <v>5058</v>
      </c>
      <c r="C1179" s="67" t="s">
        <v>36</v>
      </c>
      <c r="D1179" s="67">
        <v>5058</v>
      </c>
    </row>
    <row r="1180" spans="1:4" s="52" customFormat="1" ht="15.95" customHeight="1" x14ac:dyDescent="0.25">
      <c r="A1180" s="109" t="s">
        <v>520</v>
      </c>
      <c r="B1180" s="69">
        <v>1186</v>
      </c>
      <c r="C1180" s="69" t="s">
        <v>36</v>
      </c>
      <c r="D1180" s="69">
        <v>1186</v>
      </c>
    </row>
    <row r="1181" spans="1:4" s="52" customFormat="1" ht="15.95" customHeight="1" x14ac:dyDescent="0.25">
      <c r="A1181" s="109" t="s">
        <v>1774</v>
      </c>
      <c r="B1181" s="69">
        <v>1101</v>
      </c>
      <c r="C1181" s="69" t="s">
        <v>36</v>
      </c>
      <c r="D1181" s="69">
        <v>1101</v>
      </c>
    </row>
    <row r="1182" spans="1:4" s="52" customFormat="1" ht="15.95" customHeight="1" x14ac:dyDescent="0.25">
      <c r="A1182" s="109" t="s">
        <v>1775</v>
      </c>
      <c r="B1182" s="69">
        <v>1357</v>
      </c>
      <c r="C1182" s="69" t="s">
        <v>36</v>
      </c>
      <c r="D1182" s="69">
        <v>1357</v>
      </c>
    </row>
    <row r="1183" spans="1:4" s="52" customFormat="1" ht="15.95" customHeight="1" x14ac:dyDescent="0.25">
      <c r="A1183" s="109" t="s">
        <v>1776</v>
      </c>
      <c r="B1183" s="69">
        <v>1414</v>
      </c>
      <c r="C1183" s="69" t="s">
        <v>36</v>
      </c>
      <c r="D1183" s="69">
        <v>1414</v>
      </c>
    </row>
    <row r="1184" spans="1:4" s="52" customFormat="1" ht="15.95" customHeight="1" x14ac:dyDescent="0.25">
      <c r="A1184" s="109"/>
      <c r="B1184" s="69"/>
      <c r="C1184" s="69"/>
      <c r="D1184" s="69"/>
    </row>
    <row r="1185" spans="1:4" s="52" customFormat="1" ht="15.95" customHeight="1" x14ac:dyDescent="0.25">
      <c r="A1185" s="109"/>
      <c r="B1185" s="69"/>
      <c r="C1185" s="69"/>
      <c r="D1185" s="69"/>
    </row>
    <row r="1186" spans="1:4" s="74" customFormat="1" ht="15.95" customHeight="1" x14ac:dyDescent="0.25">
      <c r="A1186" s="108" t="s">
        <v>347</v>
      </c>
      <c r="B1186" s="67">
        <v>2779</v>
      </c>
      <c r="C1186" s="67" t="s">
        <v>36</v>
      </c>
      <c r="D1186" s="67">
        <v>2779</v>
      </c>
    </row>
    <row r="1187" spans="1:4" s="52" customFormat="1" ht="15.95" customHeight="1" x14ac:dyDescent="0.25">
      <c r="A1187" s="109" t="s">
        <v>1777</v>
      </c>
      <c r="B1187" s="69">
        <v>2191</v>
      </c>
      <c r="C1187" s="67" t="s">
        <v>36</v>
      </c>
      <c r="D1187" s="69">
        <v>2191</v>
      </c>
    </row>
    <row r="1188" spans="1:4" s="52" customFormat="1" ht="15.95" customHeight="1" x14ac:dyDescent="0.25">
      <c r="A1188" s="109" t="s">
        <v>1778</v>
      </c>
      <c r="B1188" s="69">
        <v>588</v>
      </c>
      <c r="C1188" s="69" t="s">
        <v>36</v>
      </c>
      <c r="D1188" s="69">
        <v>588</v>
      </c>
    </row>
    <row r="1189" spans="1:4" s="74" customFormat="1" ht="15.95" customHeight="1" x14ac:dyDescent="0.25">
      <c r="A1189" s="108" t="s">
        <v>348</v>
      </c>
      <c r="B1189" s="67">
        <v>2518</v>
      </c>
      <c r="C1189" s="67" t="s">
        <v>36</v>
      </c>
      <c r="D1189" s="67">
        <v>2518</v>
      </c>
    </row>
    <row r="1190" spans="1:4" s="52" customFormat="1" ht="15.95" customHeight="1" x14ac:dyDescent="0.25">
      <c r="A1190" s="109" t="s">
        <v>1538</v>
      </c>
      <c r="B1190" s="69">
        <v>472</v>
      </c>
      <c r="C1190" s="69" t="s">
        <v>36</v>
      </c>
      <c r="D1190" s="69">
        <v>472</v>
      </c>
    </row>
    <row r="1191" spans="1:4" s="52" customFormat="1" ht="15.95" customHeight="1" x14ac:dyDescent="0.25">
      <c r="A1191" s="109" t="s">
        <v>436</v>
      </c>
      <c r="B1191" s="69">
        <v>364</v>
      </c>
      <c r="C1191" s="69" t="s">
        <v>36</v>
      </c>
      <c r="D1191" s="69">
        <v>364</v>
      </c>
    </row>
    <row r="1192" spans="1:4" s="52" customFormat="1" ht="15.95" customHeight="1" x14ac:dyDescent="0.25">
      <c r="A1192" s="109" t="s">
        <v>1624</v>
      </c>
      <c r="B1192" s="69">
        <v>101</v>
      </c>
      <c r="C1192" s="67" t="s">
        <v>36</v>
      </c>
      <c r="D1192" s="69">
        <v>101</v>
      </c>
    </row>
    <row r="1193" spans="1:4" s="52" customFormat="1" ht="15.95" customHeight="1" x14ac:dyDescent="0.25">
      <c r="A1193" s="109" t="s">
        <v>1779</v>
      </c>
      <c r="B1193" s="69">
        <v>145</v>
      </c>
      <c r="C1193" s="69" t="s">
        <v>36</v>
      </c>
      <c r="D1193" s="69">
        <v>145</v>
      </c>
    </row>
    <row r="1194" spans="1:4" s="52" customFormat="1" ht="15.95" customHeight="1" x14ac:dyDescent="0.25">
      <c r="A1194" s="109" t="s">
        <v>476</v>
      </c>
      <c r="B1194" s="69">
        <v>882</v>
      </c>
      <c r="C1194" s="69" t="s">
        <v>36</v>
      </c>
      <c r="D1194" s="69">
        <v>882</v>
      </c>
    </row>
    <row r="1195" spans="1:4" s="52" customFormat="1" ht="15.95" customHeight="1" x14ac:dyDescent="0.25">
      <c r="A1195" s="109" t="s">
        <v>1724</v>
      </c>
      <c r="B1195" s="69">
        <v>310</v>
      </c>
      <c r="C1195" s="69" t="s">
        <v>36</v>
      </c>
      <c r="D1195" s="69">
        <v>310</v>
      </c>
    </row>
    <row r="1196" spans="1:4" s="52" customFormat="1" ht="15.95" customHeight="1" x14ac:dyDescent="0.25">
      <c r="A1196" s="109" t="s">
        <v>51</v>
      </c>
      <c r="B1196" s="69">
        <v>244</v>
      </c>
      <c r="C1196" s="69" t="s">
        <v>36</v>
      </c>
      <c r="D1196" s="69">
        <v>244</v>
      </c>
    </row>
    <row r="1197" spans="1:4" s="74" customFormat="1" ht="15.95" customHeight="1" x14ac:dyDescent="0.25">
      <c r="A1197" s="108" t="s">
        <v>349</v>
      </c>
      <c r="B1197" s="67">
        <v>3043</v>
      </c>
      <c r="C1197" s="67" t="s">
        <v>36</v>
      </c>
      <c r="D1197" s="67">
        <v>3043</v>
      </c>
    </row>
    <row r="1198" spans="1:4" s="52" customFormat="1" ht="15.95" customHeight="1" x14ac:dyDescent="0.25">
      <c r="A1198" s="109" t="s">
        <v>1780</v>
      </c>
      <c r="B1198" s="69">
        <v>2749</v>
      </c>
      <c r="C1198" s="69" t="s">
        <v>36</v>
      </c>
      <c r="D1198" s="69">
        <v>2749</v>
      </c>
    </row>
    <row r="1199" spans="1:4" s="52" customFormat="1" ht="15.95" customHeight="1" x14ac:dyDescent="0.25">
      <c r="A1199" s="109" t="s">
        <v>1781</v>
      </c>
      <c r="B1199" s="69">
        <v>294</v>
      </c>
      <c r="C1199" s="69" t="s">
        <v>36</v>
      </c>
      <c r="D1199" s="69">
        <v>294</v>
      </c>
    </row>
    <row r="1200" spans="1:4" s="74" customFormat="1" ht="15.95" customHeight="1" x14ac:dyDescent="0.25">
      <c r="A1200" s="108" t="s">
        <v>350</v>
      </c>
      <c r="B1200" s="67">
        <v>6205</v>
      </c>
      <c r="C1200" s="67" t="s">
        <v>36</v>
      </c>
      <c r="D1200" s="67">
        <v>6205</v>
      </c>
    </row>
    <row r="1201" spans="1:4" s="52" customFormat="1" ht="15.95" customHeight="1" x14ac:dyDescent="0.25">
      <c r="A1201" s="109" t="s">
        <v>1725</v>
      </c>
      <c r="B1201" s="69">
        <v>6205</v>
      </c>
      <c r="C1201" s="69" t="s">
        <v>36</v>
      </c>
      <c r="D1201" s="69">
        <v>6205</v>
      </c>
    </row>
    <row r="1202" spans="1:4" s="74" customFormat="1" ht="15.95" customHeight="1" x14ac:dyDescent="0.25">
      <c r="A1202" s="108" t="s">
        <v>351</v>
      </c>
      <c r="B1202" s="67">
        <v>2995</v>
      </c>
      <c r="C1202" s="67" t="s">
        <v>36</v>
      </c>
      <c r="D1202" s="67">
        <v>2995</v>
      </c>
    </row>
    <row r="1203" spans="1:4" s="52" customFormat="1" ht="15.95" customHeight="1" x14ac:dyDescent="0.25">
      <c r="A1203" s="109" t="s">
        <v>1782</v>
      </c>
      <c r="B1203" s="69">
        <v>2995</v>
      </c>
      <c r="C1203" s="69" t="s">
        <v>36</v>
      </c>
      <c r="D1203" s="69">
        <v>2995</v>
      </c>
    </row>
    <row r="1204" spans="1:4" s="74" customFormat="1" ht="15.95" customHeight="1" x14ac:dyDescent="0.25">
      <c r="A1204" s="108" t="s">
        <v>352</v>
      </c>
      <c r="B1204" s="67">
        <v>1483</v>
      </c>
      <c r="C1204" s="67" t="s">
        <v>36</v>
      </c>
      <c r="D1204" s="67">
        <v>1483</v>
      </c>
    </row>
    <row r="1205" spans="1:4" s="52" customFormat="1" ht="15.95" customHeight="1" x14ac:dyDescent="0.25">
      <c r="A1205" s="109" t="s">
        <v>1783</v>
      </c>
      <c r="B1205" s="69">
        <v>1483</v>
      </c>
      <c r="C1205" s="69" t="s">
        <v>36</v>
      </c>
      <c r="D1205" s="69">
        <v>1483</v>
      </c>
    </row>
    <row r="1206" spans="1:4" s="74" customFormat="1" ht="15.95" customHeight="1" x14ac:dyDescent="0.25">
      <c r="A1206" s="108" t="s">
        <v>353</v>
      </c>
      <c r="B1206" s="67">
        <v>2379</v>
      </c>
      <c r="C1206" s="67" t="s">
        <v>36</v>
      </c>
      <c r="D1206" s="67">
        <v>2379</v>
      </c>
    </row>
    <row r="1207" spans="1:4" s="52" customFormat="1" ht="15.95" customHeight="1" x14ac:dyDescent="0.25">
      <c r="A1207" s="109" t="s">
        <v>1784</v>
      </c>
      <c r="B1207" s="69">
        <v>1842</v>
      </c>
      <c r="C1207" s="69" t="s">
        <v>36</v>
      </c>
      <c r="D1207" s="69">
        <v>1842</v>
      </c>
    </row>
    <row r="1208" spans="1:4" s="52" customFormat="1" ht="15.95" customHeight="1" x14ac:dyDescent="0.25">
      <c r="A1208" s="109" t="s">
        <v>1785</v>
      </c>
      <c r="B1208" s="69">
        <v>537</v>
      </c>
      <c r="C1208" s="69" t="s">
        <v>36</v>
      </c>
      <c r="D1208" s="69">
        <v>537</v>
      </c>
    </row>
    <row r="1209" spans="1:4" s="74" customFormat="1" ht="15.95" customHeight="1" x14ac:dyDescent="0.25">
      <c r="A1209" s="108" t="s">
        <v>354</v>
      </c>
      <c r="B1209" s="67">
        <v>2052</v>
      </c>
      <c r="C1209" s="67" t="s">
        <v>36</v>
      </c>
      <c r="D1209" s="67">
        <v>2052</v>
      </c>
    </row>
    <row r="1210" spans="1:4" s="52" customFormat="1" ht="15.95" customHeight="1" x14ac:dyDescent="0.25">
      <c r="A1210" s="109" t="s">
        <v>1248</v>
      </c>
      <c r="B1210" s="69">
        <v>2052</v>
      </c>
      <c r="C1210" s="69" t="s">
        <v>36</v>
      </c>
      <c r="D1210" s="69">
        <v>2052</v>
      </c>
    </row>
    <row r="1211" spans="1:4" s="74" customFormat="1" ht="15.95" customHeight="1" x14ac:dyDescent="0.25">
      <c r="A1211" s="108" t="s">
        <v>355</v>
      </c>
      <c r="B1211" s="67">
        <v>10373</v>
      </c>
      <c r="C1211" s="67" t="s">
        <v>36</v>
      </c>
      <c r="D1211" s="67">
        <v>10373</v>
      </c>
    </row>
    <row r="1212" spans="1:4" s="52" customFormat="1" ht="15.95" customHeight="1" x14ac:dyDescent="0.25">
      <c r="A1212" s="109" t="s">
        <v>1786</v>
      </c>
      <c r="B1212" s="69">
        <v>3762</v>
      </c>
      <c r="C1212" s="69" t="s">
        <v>36</v>
      </c>
      <c r="D1212" s="69">
        <v>3762</v>
      </c>
    </row>
    <row r="1213" spans="1:4" s="52" customFormat="1" ht="15.95" customHeight="1" x14ac:dyDescent="0.25">
      <c r="A1213" s="109" t="s">
        <v>94</v>
      </c>
      <c r="B1213" s="69">
        <v>2358</v>
      </c>
      <c r="C1213" s="69" t="s">
        <v>36</v>
      </c>
      <c r="D1213" s="69">
        <v>2358</v>
      </c>
    </row>
    <row r="1214" spans="1:4" s="52" customFormat="1" ht="15.95" customHeight="1" x14ac:dyDescent="0.25">
      <c r="A1214" s="109" t="s">
        <v>1787</v>
      </c>
      <c r="B1214" s="69">
        <v>654</v>
      </c>
      <c r="C1214" s="69" t="s">
        <v>36</v>
      </c>
      <c r="D1214" s="69">
        <v>654</v>
      </c>
    </row>
    <row r="1215" spans="1:4" s="52" customFormat="1" ht="15.95" customHeight="1" x14ac:dyDescent="0.25">
      <c r="A1215" s="109" t="s">
        <v>1788</v>
      </c>
      <c r="B1215" s="69">
        <v>1700</v>
      </c>
      <c r="C1215" s="69" t="s">
        <v>36</v>
      </c>
      <c r="D1215" s="69">
        <v>1700</v>
      </c>
    </row>
    <row r="1216" spans="1:4" s="52" customFormat="1" ht="15.95" customHeight="1" x14ac:dyDescent="0.25">
      <c r="A1216" s="109" t="s">
        <v>1789</v>
      </c>
      <c r="B1216" s="69">
        <v>1899</v>
      </c>
      <c r="C1216" s="69" t="s">
        <v>36</v>
      </c>
      <c r="D1216" s="69">
        <v>1899</v>
      </c>
    </row>
    <row r="1217" spans="1:4" s="74" customFormat="1" ht="15.95" customHeight="1" x14ac:dyDescent="0.25">
      <c r="A1217" s="108" t="s">
        <v>356</v>
      </c>
      <c r="B1217" s="67">
        <v>2441</v>
      </c>
      <c r="C1217" s="67" t="s">
        <v>36</v>
      </c>
      <c r="D1217" s="67">
        <v>2441</v>
      </c>
    </row>
    <row r="1218" spans="1:4" s="52" customFormat="1" ht="15.95" customHeight="1" x14ac:dyDescent="0.25">
      <c r="A1218" s="109" t="s">
        <v>1790</v>
      </c>
      <c r="B1218" s="69">
        <v>2441</v>
      </c>
      <c r="C1218" s="69" t="s">
        <v>36</v>
      </c>
      <c r="D1218" s="69">
        <v>2441</v>
      </c>
    </row>
    <row r="1219" spans="1:4" s="74" customFormat="1" ht="15.95" customHeight="1" x14ac:dyDescent="0.25">
      <c r="A1219" s="108" t="s">
        <v>357</v>
      </c>
      <c r="B1219" s="67">
        <v>3897</v>
      </c>
      <c r="C1219" s="67" t="s">
        <v>36</v>
      </c>
      <c r="D1219" s="67">
        <v>3897</v>
      </c>
    </row>
    <row r="1220" spans="1:4" s="52" customFormat="1" ht="15.95" customHeight="1" x14ac:dyDescent="0.25">
      <c r="A1220" s="109" t="s">
        <v>1791</v>
      </c>
      <c r="B1220" s="69">
        <v>3660</v>
      </c>
      <c r="C1220" s="69" t="s">
        <v>36</v>
      </c>
      <c r="D1220" s="69">
        <v>3660</v>
      </c>
    </row>
    <row r="1221" spans="1:4" s="52" customFormat="1" ht="15.95" customHeight="1" x14ac:dyDescent="0.25">
      <c r="A1221" s="109" t="s">
        <v>1792</v>
      </c>
      <c r="B1221" s="69">
        <v>237</v>
      </c>
      <c r="C1221" s="69" t="s">
        <v>36</v>
      </c>
      <c r="D1221" s="69">
        <v>237</v>
      </c>
    </row>
    <row r="1222" spans="1:4" s="52" customFormat="1" ht="15.95" customHeight="1" x14ac:dyDescent="0.2">
      <c r="A1222" s="70" t="s">
        <v>358</v>
      </c>
      <c r="B1222" s="67">
        <v>68962</v>
      </c>
      <c r="C1222" s="67" t="s">
        <v>36</v>
      </c>
      <c r="D1222" s="67">
        <v>68962</v>
      </c>
    </row>
    <row r="1223" spans="1:4" s="74" customFormat="1" ht="15.95" customHeight="1" x14ac:dyDescent="0.25">
      <c r="A1223" s="108" t="s">
        <v>359</v>
      </c>
      <c r="B1223" s="67">
        <v>6402</v>
      </c>
      <c r="C1223" s="67" t="s">
        <v>36</v>
      </c>
      <c r="D1223" s="67">
        <v>6402</v>
      </c>
    </row>
    <row r="1224" spans="1:4" s="52" customFormat="1" ht="15.95" customHeight="1" x14ac:dyDescent="0.25">
      <c r="A1224" s="109" t="s">
        <v>126</v>
      </c>
      <c r="B1224" s="69">
        <v>3171</v>
      </c>
      <c r="C1224" s="69" t="s">
        <v>36</v>
      </c>
      <c r="D1224" s="69">
        <v>3171</v>
      </c>
    </row>
    <row r="1225" spans="1:4" s="52" customFormat="1" ht="15.95" customHeight="1" x14ac:dyDescent="0.25">
      <c r="A1225" s="109" t="s">
        <v>805</v>
      </c>
      <c r="B1225" s="69">
        <v>3231</v>
      </c>
      <c r="C1225" s="67" t="s">
        <v>36</v>
      </c>
      <c r="D1225" s="69">
        <v>3231</v>
      </c>
    </row>
    <row r="1226" spans="1:4" s="52" customFormat="1" ht="15.95" customHeight="1" x14ac:dyDescent="0.25">
      <c r="A1226" s="109"/>
      <c r="B1226" s="69"/>
      <c r="C1226" s="67"/>
      <c r="D1226" s="69"/>
    </row>
    <row r="1227" spans="1:4" s="52" customFormat="1" ht="15.95" customHeight="1" x14ac:dyDescent="0.25">
      <c r="A1227" s="109"/>
      <c r="B1227" s="69"/>
      <c r="C1227" s="67"/>
      <c r="D1227" s="69"/>
    </row>
    <row r="1228" spans="1:4" s="52" customFormat="1" ht="15.95" customHeight="1" x14ac:dyDescent="0.25">
      <c r="A1228" s="109"/>
      <c r="B1228" s="69"/>
      <c r="C1228" s="67"/>
      <c r="D1228" s="69"/>
    </row>
    <row r="1229" spans="1:4" s="52" customFormat="1" ht="15.95" customHeight="1" x14ac:dyDescent="0.25">
      <c r="A1229" s="109"/>
      <c r="B1229" s="69"/>
      <c r="C1229" s="67"/>
      <c r="D1229" s="69"/>
    </row>
    <row r="1230" spans="1:4" s="74" customFormat="1" ht="15.95" customHeight="1" x14ac:dyDescent="0.25">
      <c r="A1230" s="108" t="s">
        <v>174</v>
      </c>
      <c r="B1230" s="67">
        <v>6751</v>
      </c>
      <c r="C1230" s="67" t="s">
        <v>36</v>
      </c>
      <c r="D1230" s="67">
        <v>6751</v>
      </c>
    </row>
    <row r="1231" spans="1:4" s="52" customFormat="1" ht="15.95" customHeight="1" x14ac:dyDescent="0.25">
      <c r="A1231" s="109" t="s">
        <v>1793</v>
      </c>
      <c r="B1231" s="69">
        <v>1382</v>
      </c>
      <c r="C1231" s="69" t="s">
        <v>36</v>
      </c>
      <c r="D1231" s="69">
        <v>1382</v>
      </c>
    </row>
    <row r="1232" spans="1:4" s="52" customFormat="1" ht="15.95" customHeight="1" x14ac:dyDescent="0.25">
      <c r="A1232" s="109" t="s">
        <v>1794</v>
      </c>
      <c r="B1232" s="69">
        <v>771</v>
      </c>
      <c r="C1232" s="69" t="s">
        <v>36</v>
      </c>
      <c r="D1232" s="69">
        <v>771</v>
      </c>
    </row>
    <row r="1233" spans="1:4" s="52" customFormat="1" ht="15.95" customHeight="1" x14ac:dyDescent="0.25">
      <c r="A1233" s="109" t="s">
        <v>1795</v>
      </c>
      <c r="B1233" s="69">
        <v>1139</v>
      </c>
      <c r="C1233" s="69" t="s">
        <v>36</v>
      </c>
      <c r="D1233" s="69">
        <v>1139</v>
      </c>
    </row>
    <row r="1234" spans="1:4" s="52" customFormat="1" ht="15.95" customHeight="1" x14ac:dyDescent="0.25">
      <c r="A1234" s="109" t="s">
        <v>1796</v>
      </c>
      <c r="B1234" s="69">
        <v>2232</v>
      </c>
      <c r="C1234" s="67" t="s">
        <v>36</v>
      </c>
      <c r="D1234" s="69">
        <v>2232</v>
      </c>
    </row>
    <row r="1235" spans="1:4" s="52" customFormat="1" ht="15.95" customHeight="1" x14ac:dyDescent="0.25">
      <c r="A1235" s="109" t="s">
        <v>1469</v>
      </c>
      <c r="B1235" s="69">
        <v>1227</v>
      </c>
      <c r="C1235" s="69" t="s">
        <v>36</v>
      </c>
      <c r="D1235" s="69">
        <v>1227</v>
      </c>
    </row>
    <row r="1236" spans="1:4" s="74" customFormat="1" ht="15.95" customHeight="1" x14ac:dyDescent="0.25">
      <c r="A1236" s="108" t="s">
        <v>360</v>
      </c>
      <c r="B1236" s="67">
        <v>16103</v>
      </c>
      <c r="C1236" s="67" t="s">
        <v>36</v>
      </c>
      <c r="D1236" s="67">
        <v>16103</v>
      </c>
    </row>
    <row r="1237" spans="1:4" s="52" customFormat="1" ht="15.95" customHeight="1" x14ac:dyDescent="0.25">
      <c r="A1237" s="109" t="s">
        <v>1797</v>
      </c>
      <c r="B1237" s="69">
        <v>10057</v>
      </c>
      <c r="C1237" s="69" t="s">
        <v>36</v>
      </c>
      <c r="D1237" s="69">
        <v>10057</v>
      </c>
    </row>
    <row r="1238" spans="1:4" s="52" customFormat="1" ht="15.95" customHeight="1" x14ac:dyDescent="0.25">
      <c r="A1238" s="109" t="s">
        <v>524</v>
      </c>
      <c r="B1238" s="69">
        <v>1880</v>
      </c>
      <c r="C1238" s="69" t="s">
        <v>36</v>
      </c>
      <c r="D1238" s="69">
        <v>1880</v>
      </c>
    </row>
    <row r="1239" spans="1:4" s="52" customFormat="1" ht="15.95" customHeight="1" x14ac:dyDescent="0.25">
      <c r="A1239" s="109" t="s">
        <v>1268</v>
      </c>
      <c r="B1239" s="69">
        <v>4166</v>
      </c>
      <c r="C1239" s="69" t="s">
        <v>36</v>
      </c>
      <c r="D1239" s="69">
        <v>4166</v>
      </c>
    </row>
    <row r="1240" spans="1:4" s="74" customFormat="1" ht="15.95" customHeight="1" x14ac:dyDescent="0.25">
      <c r="A1240" s="108" t="s">
        <v>325</v>
      </c>
      <c r="B1240" s="67">
        <v>3609</v>
      </c>
      <c r="C1240" s="67" t="s">
        <v>36</v>
      </c>
      <c r="D1240" s="67">
        <v>3609</v>
      </c>
    </row>
    <row r="1241" spans="1:4" s="52" customFormat="1" ht="15.95" customHeight="1" x14ac:dyDescent="0.25">
      <c r="A1241" s="109" t="s">
        <v>1798</v>
      </c>
      <c r="B1241" s="69">
        <v>1661</v>
      </c>
      <c r="C1241" s="69" t="s">
        <v>36</v>
      </c>
      <c r="D1241" s="69">
        <v>1661</v>
      </c>
    </row>
    <row r="1242" spans="1:4" s="52" customFormat="1" ht="15.95" customHeight="1" x14ac:dyDescent="0.25">
      <c r="A1242" s="109" t="s">
        <v>1573</v>
      </c>
      <c r="B1242" s="69">
        <v>1948</v>
      </c>
      <c r="C1242" s="69" t="s">
        <v>36</v>
      </c>
      <c r="D1242" s="69">
        <v>1948</v>
      </c>
    </row>
    <row r="1243" spans="1:4" s="74" customFormat="1" ht="15.95" customHeight="1" x14ac:dyDescent="0.25">
      <c r="A1243" s="108" t="s">
        <v>361</v>
      </c>
      <c r="B1243" s="67">
        <v>10183</v>
      </c>
      <c r="C1243" s="67" t="s">
        <v>36</v>
      </c>
      <c r="D1243" s="67">
        <v>10183</v>
      </c>
    </row>
    <row r="1244" spans="1:4" s="52" customFormat="1" ht="15.95" customHeight="1" x14ac:dyDescent="0.25">
      <c r="A1244" s="109" t="s">
        <v>1799</v>
      </c>
      <c r="B1244" s="69">
        <v>4129</v>
      </c>
      <c r="C1244" s="69" t="s">
        <v>36</v>
      </c>
      <c r="D1244" s="69">
        <v>4129</v>
      </c>
    </row>
    <row r="1245" spans="1:4" s="52" customFormat="1" ht="15.95" customHeight="1" x14ac:dyDescent="0.25">
      <c r="A1245" s="109" t="s">
        <v>561</v>
      </c>
      <c r="B1245" s="69">
        <v>2237</v>
      </c>
      <c r="C1245" s="69" t="s">
        <v>36</v>
      </c>
      <c r="D1245" s="69">
        <v>2237</v>
      </c>
    </row>
    <row r="1246" spans="1:4" s="52" customFormat="1" ht="15.95" customHeight="1" x14ac:dyDescent="0.25">
      <c r="A1246" s="109" t="s">
        <v>1800</v>
      </c>
      <c r="B1246" s="69">
        <v>998</v>
      </c>
      <c r="C1246" s="69" t="s">
        <v>36</v>
      </c>
      <c r="D1246" s="69">
        <v>998</v>
      </c>
    </row>
    <row r="1247" spans="1:4" s="52" customFormat="1" ht="15.95" customHeight="1" x14ac:dyDescent="0.25">
      <c r="A1247" s="109" t="s">
        <v>1801</v>
      </c>
      <c r="B1247" s="69">
        <v>2819</v>
      </c>
      <c r="C1247" s="69" t="s">
        <v>36</v>
      </c>
      <c r="D1247" s="69">
        <v>2819</v>
      </c>
    </row>
    <row r="1248" spans="1:4" s="74" customFormat="1" ht="15.95" customHeight="1" x14ac:dyDescent="0.25">
      <c r="A1248" s="108" t="s">
        <v>308</v>
      </c>
      <c r="B1248" s="67">
        <v>1172</v>
      </c>
      <c r="C1248" s="67" t="s">
        <v>36</v>
      </c>
      <c r="D1248" s="67">
        <v>1172</v>
      </c>
    </row>
    <row r="1249" spans="1:4" s="52" customFormat="1" ht="15.95" customHeight="1" x14ac:dyDescent="0.25">
      <c r="A1249" s="109" t="s">
        <v>769</v>
      </c>
      <c r="B1249" s="69">
        <v>884</v>
      </c>
      <c r="C1249" s="69" t="s">
        <v>36</v>
      </c>
      <c r="D1249" s="69">
        <v>884</v>
      </c>
    </row>
    <row r="1250" spans="1:4" s="52" customFormat="1" ht="15.95" customHeight="1" x14ac:dyDescent="0.25">
      <c r="A1250" s="109" t="s">
        <v>484</v>
      </c>
      <c r="B1250" s="69">
        <v>288</v>
      </c>
      <c r="C1250" s="69" t="s">
        <v>36</v>
      </c>
      <c r="D1250" s="69">
        <v>288</v>
      </c>
    </row>
    <row r="1251" spans="1:4" s="74" customFormat="1" ht="15.95" customHeight="1" x14ac:dyDescent="0.25">
      <c r="A1251" s="108" t="s">
        <v>363</v>
      </c>
      <c r="B1251" s="67">
        <v>6227</v>
      </c>
      <c r="C1251" s="67" t="s">
        <v>36</v>
      </c>
      <c r="D1251" s="67">
        <v>6227</v>
      </c>
    </row>
    <row r="1252" spans="1:4" s="52" customFormat="1" ht="15.95" customHeight="1" x14ac:dyDescent="0.25">
      <c r="A1252" s="109" t="s">
        <v>1802</v>
      </c>
      <c r="B1252" s="69">
        <v>2853</v>
      </c>
      <c r="C1252" s="69" t="s">
        <v>36</v>
      </c>
      <c r="D1252" s="69">
        <v>2853</v>
      </c>
    </row>
    <row r="1253" spans="1:4" s="52" customFormat="1" ht="15.95" customHeight="1" x14ac:dyDescent="0.25">
      <c r="A1253" s="109" t="s">
        <v>1803</v>
      </c>
      <c r="B1253" s="69">
        <v>596</v>
      </c>
      <c r="C1253" s="67" t="s">
        <v>36</v>
      </c>
      <c r="D1253" s="69">
        <v>596</v>
      </c>
    </row>
    <row r="1254" spans="1:4" s="52" customFormat="1" ht="15.95" customHeight="1" x14ac:dyDescent="0.25">
      <c r="A1254" s="109" t="s">
        <v>1804</v>
      </c>
      <c r="B1254" s="69">
        <v>1395</v>
      </c>
      <c r="C1254" s="69" t="s">
        <v>36</v>
      </c>
      <c r="D1254" s="69">
        <v>1395</v>
      </c>
    </row>
    <row r="1255" spans="1:4" s="52" customFormat="1" ht="15.95" customHeight="1" x14ac:dyDescent="0.25">
      <c r="A1255" s="109" t="s">
        <v>1805</v>
      </c>
      <c r="B1255" s="69">
        <v>1383</v>
      </c>
      <c r="C1255" s="69" t="s">
        <v>36</v>
      </c>
      <c r="D1255" s="69">
        <v>1383</v>
      </c>
    </row>
    <row r="1256" spans="1:4" s="74" customFormat="1" ht="15.95" customHeight="1" x14ac:dyDescent="0.25">
      <c r="A1256" s="108" t="s">
        <v>364</v>
      </c>
      <c r="B1256" s="67">
        <v>4528</v>
      </c>
      <c r="C1256" s="67" t="s">
        <v>36</v>
      </c>
      <c r="D1256" s="67">
        <v>4528</v>
      </c>
    </row>
    <row r="1257" spans="1:4" s="52" customFormat="1" ht="15.95" customHeight="1" x14ac:dyDescent="0.25">
      <c r="A1257" s="109" t="s">
        <v>1806</v>
      </c>
      <c r="B1257" s="69">
        <v>2944</v>
      </c>
      <c r="C1257" s="69" t="s">
        <v>36</v>
      </c>
      <c r="D1257" s="69">
        <v>2944</v>
      </c>
    </row>
    <row r="1258" spans="1:4" s="52" customFormat="1" ht="15.95" customHeight="1" x14ac:dyDescent="0.25">
      <c r="A1258" s="109" t="s">
        <v>1455</v>
      </c>
      <c r="B1258" s="69">
        <v>1584</v>
      </c>
      <c r="C1258" s="69" t="s">
        <v>36</v>
      </c>
      <c r="D1258" s="69">
        <v>1584</v>
      </c>
    </row>
    <row r="1259" spans="1:4" s="74" customFormat="1" ht="15.95" customHeight="1" x14ac:dyDescent="0.25">
      <c r="A1259" s="108" t="s">
        <v>365</v>
      </c>
      <c r="B1259" s="67">
        <v>3039</v>
      </c>
      <c r="C1259" s="67" t="s">
        <v>36</v>
      </c>
      <c r="D1259" s="67">
        <v>3039</v>
      </c>
    </row>
    <row r="1260" spans="1:4" s="52" customFormat="1" ht="15.95" customHeight="1" x14ac:dyDescent="0.25">
      <c r="A1260" s="109" t="s">
        <v>1807</v>
      </c>
      <c r="B1260" s="69">
        <v>3039</v>
      </c>
      <c r="C1260" s="69" t="s">
        <v>36</v>
      </c>
      <c r="D1260" s="69">
        <v>3039</v>
      </c>
    </row>
    <row r="1261" spans="1:4" s="74" customFormat="1" ht="15.95" customHeight="1" x14ac:dyDescent="0.25">
      <c r="A1261" s="108" t="s">
        <v>366</v>
      </c>
      <c r="B1261" s="67">
        <v>9045</v>
      </c>
      <c r="C1261" s="67" t="s">
        <v>36</v>
      </c>
      <c r="D1261" s="67">
        <v>9045</v>
      </c>
    </row>
    <row r="1262" spans="1:4" s="52" customFormat="1" ht="15.95" customHeight="1" x14ac:dyDescent="0.25">
      <c r="A1262" s="109" t="s">
        <v>1599</v>
      </c>
      <c r="B1262" s="69">
        <v>3044</v>
      </c>
      <c r="C1262" s="69" t="s">
        <v>36</v>
      </c>
      <c r="D1262" s="69">
        <v>3044</v>
      </c>
    </row>
    <row r="1263" spans="1:4" s="52" customFormat="1" ht="15.95" customHeight="1" x14ac:dyDescent="0.25">
      <c r="A1263" s="109" t="s">
        <v>897</v>
      </c>
      <c r="B1263" s="69">
        <v>943</v>
      </c>
      <c r="C1263" s="69" t="s">
        <v>36</v>
      </c>
      <c r="D1263" s="69">
        <v>943</v>
      </c>
    </row>
    <row r="1264" spans="1:4" s="52" customFormat="1" ht="15.95" customHeight="1" x14ac:dyDescent="0.25">
      <c r="A1264" s="109" t="s">
        <v>1808</v>
      </c>
      <c r="B1264" s="69">
        <v>1172</v>
      </c>
      <c r="C1264" s="69" t="s">
        <v>36</v>
      </c>
      <c r="D1264" s="69">
        <v>1172</v>
      </c>
    </row>
    <row r="1265" spans="1:4" s="52" customFormat="1" ht="15.95" customHeight="1" x14ac:dyDescent="0.25">
      <c r="A1265" s="109" t="s">
        <v>1809</v>
      </c>
      <c r="B1265" s="69">
        <v>1371</v>
      </c>
      <c r="C1265" s="69" t="s">
        <v>36</v>
      </c>
      <c r="D1265" s="69">
        <v>1371</v>
      </c>
    </row>
    <row r="1266" spans="1:4" s="52" customFormat="1" ht="15.95" customHeight="1" x14ac:dyDescent="0.25">
      <c r="A1266" s="109" t="s">
        <v>1785</v>
      </c>
      <c r="B1266" s="69">
        <v>1493</v>
      </c>
      <c r="C1266" s="69" t="s">
        <v>36</v>
      </c>
      <c r="D1266" s="69">
        <v>1493</v>
      </c>
    </row>
    <row r="1267" spans="1:4" s="52" customFormat="1" ht="15.95" customHeight="1" x14ac:dyDescent="0.25">
      <c r="A1267" s="109" t="s">
        <v>1612</v>
      </c>
      <c r="B1267" s="69">
        <v>303</v>
      </c>
      <c r="C1267" s="67" t="s">
        <v>36</v>
      </c>
      <c r="D1267" s="69">
        <v>303</v>
      </c>
    </row>
    <row r="1268" spans="1:4" s="52" customFormat="1" ht="15.95" customHeight="1" x14ac:dyDescent="0.25">
      <c r="A1268" s="109" t="s">
        <v>1810</v>
      </c>
      <c r="B1268" s="69">
        <v>719</v>
      </c>
      <c r="C1268" s="69" t="s">
        <v>36</v>
      </c>
      <c r="D1268" s="69">
        <v>719</v>
      </c>
    </row>
    <row r="1269" spans="1:4" s="52" customFormat="1" ht="15.95" customHeight="1" x14ac:dyDescent="0.25">
      <c r="A1269" s="109" t="s">
        <v>1811</v>
      </c>
      <c r="B1269" s="69" t="s">
        <v>36</v>
      </c>
      <c r="C1269" s="69" t="s">
        <v>36</v>
      </c>
      <c r="D1269" s="69" t="s">
        <v>36</v>
      </c>
    </row>
    <row r="1270" spans="1:4" s="52" customFormat="1" ht="15.95" customHeight="1" x14ac:dyDescent="0.25">
      <c r="A1270" s="109" t="s">
        <v>1812</v>
      </c>
      <c r="B1270" s="69" t="s">
        <v>36</v>
      </c>
      <c r="C1270" s="69" t="s">
        <v>36</v>
      </c>
      <c r="D1270" s="69" t="s">
        <v>36</v>
      </c>
    </row>
    <row r="1271" spans="1:4" s="74" customFormat="1" ht="15.95" customHeight="1" x14ac:dyDescent="0.25">
      <c r="A1271" s="108" t="s">
        <v>367</v>
      </c>
      <c r="B1271" s="67">
        <v>1903</v>
      </c>
      <c r="C1271" s="67" t="s">
        <v>36</v>
      </c>
      <c r="D1271" s="67">
        <v>1903</v>
      </c>
    </row>
    <row r="1272" spans="1:4" s="52" customFormat="1" ht="15.95" customHeight="1" x14ac:dyDescent="0.25">
      <c r="A1272" s="109" t="s">
        <v>1813</v>
      </c>
      <c r="B1272" s="69">
        <v>1903</v>
      </c>
      <c r="C1272" s="67" t="s">
        <v>36</v>
      </c>
      <c r="D1272" s="69">
        <v>1903</v>
      </c>
    </row>
    <row r="1273" spans="1:4" s="52" customFormat="1" ht="15.95" customHeight="1" x14ac:dyDescent="0.25">
      <c r="A1273" s="109"/>
      <c r="B1273" s="69"/>
      <c r="C1273" s="67"/>
      <c r="D1273" s="69"/>
    </row>
    <row r="1274" spans="1:4" s="52" customFormat="1" ht="15.95" customHeight="1" x14ac:dyDescent="0.2">
      <c r="A1274" s="114" t="s">
        <v>368</v>
      </c>
      <c r="B1274" s="67">
        <v>53084</v>
      </c>
      <c r="C1274" s="67" t="s">
        <v>36</v>
      </c>
      <c r="D1274" s="67">
        <v>53084</v>
      </c>
    </row>
    <row r="1275" spans="1:4" s="74" customFormat="1" ht="15.95" customHeight="1" x14ac:dyDescent="0.25">
      <c r="A1275" s="108" t="s">
        <v>369</v>
      </c>
      <c r="B1275" s="67">
        <v>4138</v>
      </c>
      <c r="C1275" s="67" t="s">
        <v>36</v>
      </c>
      <c r="D1275" s="67">
        <v>4138</v>
      </c>
    </row>
    <row r="1276" spans="1:4" s="52" customFormat="1" ht="15.95" customHeight="1" x14ac:dyDescent="0.25">
      <c r="A1276" s="109" t="s">
        <v>1837</v>
      </c>
      <c r="B1276" s="69">
        <v>2809</v>
      </c>
      <c r="C1276" s="69" t="s">
        <v>36</v>
      </c>
      <c r="D1276" s="69">
        <v>2809</v>
      </c>
    </row>
    <row r="1277" spans="1:4" s="52" customFormat="1" ht="15.95" customHeight="1" x14ac:dyDescent="0.25">
      <c r="A1277" s="109" t="s">
        <v>1836</v>
      </c>
      <c r="B1277" s="69">
        <v>649</v>
      </c>
      <c r="C1277" s="69" t="s">
        <v>36</v>
      </c>
      <c r="D1277" s="69">
        <v>649</v>
      </c>
    </row>
    <row r="1278" spans="1:4" s="52" customFormat="1" ht="15.95" customHeight="1" x14ac:dyDescent="0.25">
      <c r="A1278" s="109" t="s">
        <v>1835</v>
      </c>
      <c r="B1278" s="69">
        <v>680</v>
      </c>
      <c r="C1278" s="69" t="s">
        <v>36</v>
      </c>
      <c r="D1278" s="69">
        <v>680</v>
      </c>
    </row>
    <row r="1279" spans="1:4" s="74" customFormat="1" ht="15.95" customHeight="1" x14ac:dyDescent="0.25">
      <c r="A1279" s="108" t="s">
        <v>370</v>
      </c>
      <c r="B1279" s="67">
        <v>2975</v>
      </c>
      <c r="C1279" s="67" t="s">
        <v>36</v>
      </c>
      <c r="D1279" s="67">
        <v>2975</v>
      </c>
    </row>
    <row r="1280" spans="1:4" s="52" customFormat="1" ht="15.95" customHeight="1" x14ac:dyDescent="0.25">
      <c r="A1280" s="109" t="s">
        <v>1834</v>
      </c>
      <c r="B1280" s="69">
        <v>1604</v>
      </c>
      <c r="C1280" s="69" t="s">
        <v>36</v>
      </c>
      <c r="D1280" s="69">
        <v>1604</v>
      </c>
    </row>
    <row r="1281" spans="1:4" s="52" customFormat="1" ht="15.95" customHeight="1" x14ac:dyDescent="0.25">
      <c r="A1281" s="109" t="s">
        <v>1202</v>
      </c>
      <c r="B1281" s="69">
        <v>587</v>
      </c>
      <c r="C1281" s="69" t="s">
        <v>36</v>
      </c>
      <c r="D1281" s="69">
        <v>587</v>
      </c>
    </row>
    <row r="1282" spans="1:4" s="52" customFormat="1" ht="15.95" customHeight="1" x14ac:dyDescent="0.25">
      <c r="A1282" s="109" t="s">
        <v>732</v>
      </c>
      <c r="B1282" s="69">
        <v>784</v>
      </c>
      <c r="C1282" s="69" t="s">
        <v>36</v>
      </c>
      <c r="D1282" s="69">
        <v>784</v>
      </c>
    </row>
    <row r="1283" spans="1:4" s="74" customFormat="1" ht="15.95" customHeight="1" x14ac:dyDescent="0.25">
      <c r="A1283" s="108" t="s">
        <v>372</v>
      </c>
      <c r="B1283" s="67">
        <v>2574</v>
      </c>
      <c r="C1283" s="67" t="s">
        <v>36</v>
      </c>
      <c r="D1283" s="67">
        <v>2574</v>
      </c>
    </row>
    <row r="1284" spans="1:4" s="52" customFormat="1" ht="15.95" customHeight="1" x14ac:dyDescent="0.25">
      <c r="A1284" s="109" t="s">
        <v>373</v>
      </c>
      <c r="B1284" s="69">
        <v>2574</v>
      </c>
      <c r="C1284" s="69" t="s">
        <v>36</v>
      </c>
      <c r="D1284" s="69">
        <v>2574</v>
      </c>
    </row>
    <row r="1285" spans="1:4" s="74" customFormat="1" ht="15.95" customHeight="1" x14ac:dyDescent="0.25">
      <c r="A1285" s="108" t="s">
        <v>374</v>
      </c>
      <c r="B1285" s="67">
        <v>6222</v>
      </c>
      <c r="C1285" s="67" t="s">
        <v>36</v>
      </c>
      <c r="D1285" s="67">
        <v>6222</v>
      </c>
    </row>
    <row r="1286" spans="1:4" s="52" customFormat="1" ht="15.95" customHeight="1" x14ac:dyDescent="0.25">
      <c r="A1286" s="109" t="s">
        <v>391</v>
      </c>
      <c r="B1286" s="69">
        <v>3571</v>
      </c>
      <c r="C1286" s="69" t="s">
        <v>36</v>
      </c>
      <c r="D1286" s="69">
        <v>3571</v>
      </c>
    </row>
    <row r="1287" spans="1:4" s="52" customFormat="1" ht="15.95" customHeight="1" x14ac:dyDescent="0.25">
      <c r="A1287" s="109" t="s">
        <v>1833</v>
      </c>
      <c r="B1287" s="69">
        <v>1279</v>
      </c>
      <c r="C1287" s="67" t="s">
        <v>36</v>
      </c>
      <c r="D1287" s="69">
        <v>1279</v>
      </c>
    </row>
    <row r="1288" spans="1:4" s="52" customFormat="1" ht="15.95" customHeight="1" x14ac:dyDescent="0.25">
      <c r="A1288" s="109" t="s">
        <v>1434</v>
      </c>
      <c r="B1288" s="69">
        <v>1372</v>
      </c>
      <c r="C1288" s="69" t="s">
        <v>36</v>
      </c>
      <c r="D1288" s="69">
        <v>1372</v>
      </c>
    </row>
    <row r="1289" spans="1:4" s="74" customFormat="1" ht="15.95" customHeight="1" x14ac:dyDescent="0.25">
      <c r="A1289" s="108" t="s">
        <v>376</v>
      </c>
      <c r="B1289" s="67">
        <v>1299</v>
      </c>
      <c r="C1289" s="67" t="s">
        <v>36</v>
      </c>
      <c r="D1289" s="67">
        <v>1299</v>
      </c>
    </row>
    <row r="1290" spans="1:4" s="52" customFormat="1" ht="15.95" customHeight="1" x14ac:dyDescent="0.25">
      <c r="A1290" s="109" t="s">
        <v>1832</v>
      </c>
      <c r="B1290" s="69">
        <v>1152</v>
      </c>
      <c r="C1290" s="69" t="s">
        <v>36</v>
      </c>
      <c r="D1290" s="69">
        <v>1152</v>
      </c>
    </row>
    <row r="1291" spans="1:4" s="52" customFormat="1" ht="15.95" customHeight="1" x14ac:dyDescent="0.25">
      <c r="A1291" s="109" t="s">
        <v>1353</v>
      </c>
      <c r="B1291" s="69">
        <v>147</v>
      </c>
      <c r="C1291" s="69" t="s">
        <v>36</v>
      </c>
      <c r="D1291" s="69">
        <v>147</v>
      </c>
    </row>
    <row r="1292" spans="1:4" s="74" customFormat="1" ht="15.95" customHeight="1" x14ac:dyDescent="0.25">
      <c r="A1292" s="108" t="s">
        <v>377</v>
      </c>
      <c r="B1292" s="67">
        <v>2051</v>
      </c>
      <c r="C1292" s="67" t="s">
        <v>36</v>
      </c>
      <c r="D1292" s="67">
        <v>2051</v>
      </c>
    </row>
    <row r="1293" spans="1:4" s="52" customFormat="1" ht="15.95" customHeight="1" x14ac:dyDescent="0.25">
      <c r="A1293" s="109" t="s">
        <v>1831</v>
      </c>
      <c r="B1293" s="69">
        <v>1209</v>
      </c>
      <c r="C1293" s="69" t="s">
        <v>36</v>
      </c>
      <c r="D1293" s="69">
        <v>1209</v>
      </c>
    </row>
    <row r="1294" spans="1:4" s="52" customFormat="1" ht="15.95" customHeight="1" x14ac:dyDescent="0.25">
      <c r="A1294" s="109" t="s">
        <v>1830</v>
      </c>
      <c r="B1294" s="69">
        <v>842</v>
      </c>
      <c r="C1294" s="69" t="s">
        <v>36</v>
      </c>
      <c r="D1294" s="69">
        <v>842</v>
      </c>
    </row>
    <row r="1295" spans="1:4" s="74" customFormat="1" ht="15.95" customHeight="1" x14ac:dyDescent="0.25">
      <c r="A1295" s="108" t="s">
        <v>378</v>
      </c>
      <c r="B1295" s="67">
        <v>3210</v>
      </c>
      <c r="C1295" s="67" t="s">
        <v>36</v>
      </c>
      <c r="D1295" s="67">
        <v>3210</v>
      </c>
    </row>
    <row r="1296" spans="1:4" s="52" customFormat="1" ht="15.95" customHeight="1" x14ac:dyDescent="0.25">
      <c r="A1296" s="109" t="s">
        <v>1829</v>
      </c>
      <c r="B1296" s="69">
        <v>3210</v>
      </c>
      <c r="C1296" s="69" t="s">
        <v>36</v>
      </c>
      <c r="D1296" s="69">
        <v>3210</v>
      </c>
    </row>
    <row r="1297" spans="1:4" s="74" customFormat="1" ht="15.95" customHeight="1" x14ac:dyDescent="0.25">
      <c r="A1297" s="108" t="s">
        <v>379</v>
      </c>
      <c r="B1297" s="67">
        <v>5882</v>
      </c>
      <c r="C1297" s="67" t="s">
        <v>36</v>
      </c>
      <c r="D1297" s="67">
        <v>5882</v>
      </c>
    </row>
    <row r="1298" spans="1:4" s="52" customFormat="1" ht="15.95" customHeight="1" x14ac:dyDescent="0.25">
      <c r="A1298" s="109" t="s">
        <v>1828</v>
      </c>
      <c r="B1298" s="69">
        <v>3549</v>
      </c>
      <c r="C1298" s="69" t="s">
        <v>36</v>
      </c>
      <c r="D1298" s="69">
        <v>3549</v>
      </c>
    </row>
    <row r="1299" spans="1:4" s="52" customFormat="1" ht="15.95" customHeight="1" x14ac:dyDescent="0.25">
      <c r="A1299" s="109" t="s">
        <v>92</v>
      </c>
      <c r="B1299" s="69">
        <v>1517</v>
      </c>
      <c r="C1299" s="69" t="s">
        <v>36</v>
      </c>
      <c r="D1299" s="69">
        <v>1517</v>
      </c>
    </row>
    <row r="1300" spans="1:4" s="52" customFormat="1" ht="15.95" customHeight="1" x14ac:dyDescent="0.25">
      <c r="A1300" s="109" t="s">
        <v>725</v>
      </c>
      <c r="B1300" s="69">
        <v>816</v>
      </c>
      <c r="C1300" s="69" t="s">
        <v>36</v>
      </c>
      <c r="D1300" s="69">
        <v>816</v>
      </c>
    </row>
    <row r="1301" spans="1:4" s="74" customFormat="1" ht="15.95" customHeight="1" x14ac:dyDescent="0.25">
      <c r="A1301" s="108" t="s">
        <v>380</v>
      </c>
      <c r="B1301" s="67">
        <v>3715</v>
      </c>
      <c r="C1301" s="67" t="s">
        <v>36</v>
      </c>
      <c r="D1301" s="67">
        <v>3715</v>
      </c>
    </row>
    <row r="1302" spans="1:4" s="52" customFormat="1" ht="15.95" customHeight="1" x14ac:dyDescent="0.25">
      <c r="A1302" s="109" t="s">
        <v>1827</v>
      </c>
      <c r="B1302" s="69">
        <v>1958</v>
      </c>
      <c r="C1302" s="69" t="s">
        <v>36</v>
      </c>
      <c r="D1302" s="69">
        <v>1958</v>
      </c>
    </row>
    <row r="1303" spans="1:4" s="52" customFormat="1" ht="15.95" customHeight="1" x14ac:dyDescent="0.25">
      <c r="A1303" s="109" t="s">
        <v>1713</v>
      </c>
      <c r="B1303" s="69">
        <v>1757</v>
      </c>
      <c r="C1303" s="69" t="s">
        <v>36</v>
      </c>
      <c r="D1303" s="69">
        <v>1757</v>
      </c>
    </row>
    <row r="1304" spans="1:4" s="74" customFormat="1" ht="15.95" customHeight="1" x14ac:dyDescent="0.25">
      <c r="A1304" s="108" t="s">
        <v>381</v>
      </c>
      <c r="B1304" s="67">
        <v>3008</v>
      </c>
      <c r="C1304" s="67" t="s">
        <v>36</v>
      </c>
      <c r="D1304" s="67">
        <v>3008</v>
      </c>
    </row>
    <row r="1305" spans="1:4" s="52" customFormat="1" ht="15.95" customHeight="1" x14ac:dyDescent="0.25">
      <c r="A1305" s="109" t="s">
        <v>52</v>
      </c>
      <c r="B1305" s="69">
        <v>708</v>
      </c>
      <c r="C1305" s="69" t="s">
        <v>36</v>
      </c>
      <c r="D1305" s="69">
        <v>708</v>
      </c>
    </row>
    <row r="1306" spans="1:4" s="52" customFormat="1" ht="15.95" customHeight="1" x14ac:dyDescent="0.25">
      <c r="A1306" s="109" t="s">
        <v>1826</v>
      </c>
      <c r="B1306" s="69" t="s">
        <v>36</v>
      </c>
      <c r="C1306" s="69" t="s">
        <v>36</v>
      </c>
      <c r="D1306" s="69" t="s">
        <v>36</v>
      </c>
    </row>
    <row r="1307" spans="1:4" s="52" customFormat="1" ht="15.95" customHeight="1" x14ac:dyDescent="0.25">
      <c r="A1307" s="109" t="s">
        <v>891</v>
      </c>
      <c r="B1307" s="69">
        <v>1456</v>
      </c>
      <c r="C1307" s="69" t="s">
        <v>36</v>
      </c>
      <c r="D1307" s="69">
        <v>1456</v>
      </c>
    </row>
    <row r="1308" spans="1:4" s="52" customFormat="1" ht="15.95" customHeight="1" x14ac:dyDescent="0.25">
      <c r="A1308" s="109" t="s">
        <v>1825</v>
      </c>
      <c r="B1308" s="69">
        <v>717</v>
      </c>
      <c r="C1308" s="69" t="s">
        <v>36</v>
      </c>
      <c r="D1308" s="69">
        <v>717</v>
      </c>
    </row>
    <row r="1309" spans="1:4" s="52" customFormat="1" ht="15.95" customHeight="1" x14ac:dyDescent="0.25">
      <c r="A1309" s="109" t="s">
        <v>1824</v>
      </c>
      <c r="B1309" s="69">
        <v>127</v>
      </c>
      <c r="C1309" s="69" t="s">
        <v>36</v>
      </c>
      <c r="D1309" s="69">
        <v>127</v>
      </c>
    </row>
    <row r="1310" spans="1:4" s="74" customFormat="1" ht="15.95" customHeight="1" x14ac:dyDescent="0.25">
      <c r="A1310" s="108" t="s">
        <v>383</v>
      </c>
      <c r="B1310" s="67">
        <v>6315</v>
      </c>
      <c r="C1310" s="67" t="s">
        <v>36</v>
      </c>
      <c r="D1310" s="67">
        <v>6315</v>
      </c>
    </row>
    <row r="1311" spans="1:4" s="52" customFormat="1" ht="15.95" customHeight="1" x14ac:dyDescent="0.25">
      <c r="A1311" s="109" t="s">
        <v>1823</v>
      </c>
      <c r="B1311" s="69">
        <v>3345</v>
      </c>
      <c r="C1311" s="69" t="s">
        <v>36</v>
      </c>
      <c r="D1311" s="69">
        <v>3345</v>
      </c>
    </row>
    <row r="1312" spans="1:4" s="52" customFormat="1" ht="15.95" customHeight="1" x14ac:dyDescent="0.25">
      <c r="A1312" s="109" t="s">
        <v>565</v>
      </c>
      <c r="B1312" s="69">
        <v>2970</v>
      </c>
      <c r="C1312" s="69" t="s">
        <v>36</v>
      </c>
      <c r="D1312" s="69">
        <v>2970</v>
      </c>
    </row>
    <row r="1313" spans="1:4" s="52" customFormat="1" ht="15.95" customHeight="1" x14ac:dyDescent="0.25">
      <c r="A1313" s="109"/>
      <c r="B1313" s="69"/>
      <c r="C1313" s="69"/>
      <c r="D1313" s="69"/>
    </row>
    <row r="1314" spans="1:4" s="52" customFormat="1" ht="15.95" customHeight="1" x14ac:dyDescent="0.25">
      <c r="A1314" s="109"/>
      <c r="B1314" s="69"/>
      <c r="C1314" s="69"/>
      <c r="D1314" s="69"/>
    </row>
    <row r="1315" spans="1:4" s="52" customFormat="1" ht="15.95" customHeight="1" x14ac:dyDescent="0.25">
      <c r="A1315" s="109"/>
      <c r="B1315" s="69"/>
      <c r="C1315" s="69"/>
      <c r="D1315" s="69"/>
    </row>
    <row r="1316" spans="1:4" s="52" customFormat="1" ht="15.95" customHeight="1" x14ac:dyDescent="0.25">
      <c r="A1316" s="109"/>
      <c r="B1316" s="69"/>
      <c r="C1316" s="69"/>
      <c r="D1316" s="69"/>
    </row>
    <row r="1317" spans="1:4" s="52" customFormat="1" ht="15.95" customHeight="1" x14ac:dyDescent="0.25">
      <c r="A1317" s="109"/>
      <c r="B1317" s="69"/>
      <c r="C1317" s="69"/>
      <c r="D1317" s="69"/>
    </row>
    <row r="1318" spans="1:4" s="74" customFormat="1" ht="15.95" customHeight="1" x14ac:dyDescent="0.25">
      <c r="A1318" s="108" t="s">
        <v>384</v>
      </c>
      <c r="B1318" s="67">
        <v>6007</v>
      </c>
      <c r="C1318" s="67" t="s">
        <v>36</v>
      </c>
      <c r="D1318" s="67">
        <v>6007</v>
      </c>
    </row>
    <row r="1319" spans="1:4" s="52" customFormat="1" ht="15.95" customHeight="1" x14ac:dyDescent="0.25">
      <c r="A1319" s="109" t="s">
        <v>1822</v>
      </c>
      <c r="B1319" s="69">
        <v>1865</v>
      </c>
      <c r="C1319" s="69" t="s">
        <v>36</v>
      </c>
      <c r="D1319" s="69">
        <v>1865</v>
      </c>
    </row>
    <row r="1320" spans="1:4" s="52" customFormat="1" ht="15.95" customHeight="1" x14ac:dyDescent="0.25">
      <c r="A1320" s="109" t="s">
        <v>242</v>
      </c>
      <c r="B1320" s="69">
        <v>351</v>
      </c>
      <c r="C1320" s="69" t="s">
        <v>36</v>
      </c>
      <c r="D1320" s="69">
        <v>351</v>
      </c>
    </row>
    <row r="1321" spans="1:4" s="52" customFormat="1" ht="15.95" customHeight="1" x14ac:dyDescent="0.25">
      <c r="A1321" s="109" t="s">
        <v>769</v>
      </c>
      <c r="B1321" s="69">
        <v>944</v>
      </c>
      <c r="C1321" s="69" t="s">
        <v>36</v>
      </c>
      <c r="D1321" s="69">
        <v>944</v>
      </c>
    </row>
    <row r="1322" spans="1:4" s="52" customFormat="1" ht="15.95" customHeight="1" x14ac:dyDescent="0.25">
      <c r="A1322" s="109" t="s">
        <v>1821</v>
      </c>
      <c r="B1322" s="69">
        <v>969</v>
      </c>
      <c r="C1322" s="69" t="s">
        <v>36</v>
      </c>
      <c r="D1322" s="69">
        <v>969</v>
      </c>
    </row>
    <row r="1323" spans="1:4" s="52" customFormat="1" ht="15.95" customHeight="1" x14ac:dyDescent="0.25">
      <c r="A1323" s="109" t="s">
        <v>1820</v>
      </c>
      <c r="B1323" s="69">
        <v>757</v>
      </c>
      <c r="C1323" s="69" t="s">
        <v>36</v>
      </c>
      <c r="D1323" s="69">
        <v>757</v>
      </c>
    </row>
    <row r="1324" spans="1:4" s="52" customFormat="1" ht="15.95" customHeight="1" x14ac:dyDescent="0.25">
      <c r="A1324" s="109" t="s">
        <v>1819</v>
      </c>
      <c r="B1324" s="69">
        <v>169</v>
      </c>
      <c r="C1324" s="69" t="s">
        <v>36</v>
      </c>
      <c r="D1324" s="69">
        <v>169</v>
      </c>
    </row>
    <row r="1325" spans="1:4" s="52" customFormat="1" ht="15.95" customHeight="1" x14ac:dyDescent="0.25">
      <c r="A1325" s="109" t="s">
        <v>1818</v>
      </c>
      <c r="B1325" s="69">
        <v>754</v>
      </c>
      <c r="C1325" s="69" t="s">
        <v>36</v>
      </c>
      <c r="D1325" s="69">
        <v>754</v>
      </c>
    </row>
    <row r="1326" spans="1:4" s="52" customFormat="1" ht="15.95" customHeight="1" x14ac:dyDescent="0.25">
      <c r="A1326" s="109" t="s">
        <v>1817</v>
      </c>
      <c r="B1326" s="69">
        <v>198</v>
      </c>
      <c r="C1326" s="69" t="s">
        <v>36</v>
      </c>
      <c r="D1326" s="69">
        <v>198</v>
      </c>
    </row>
    <row r="1327" spans="1:4" s="74" customFormat="1" ht="15.95" customHeight="1" x14ac:dyDescent="0.25">
      <c r="A1327" s="108" t="s">
        <v>385</v>
      </c>
      <c r="B1327" s="67">
        <v>3491</v>
      </c>
      <c r="C1327" s="67" t="s">
        <v>36</v>
      </c>
      <c r="D1327" s="67">
        <v>3491</v>
      </c>
    </row>
    <row r="1328" spans="1:4" s="52" customFormat="1" ht="15.95" customHeight="1" x14ac:dyDescent="0.25">
      <c r="A1328" s="109" t="s">
        <v>1794</v>
      </c>
      <c r="B1328" s="69">
        <v>1571</v>
      </c>
      <c r="C1328" s="69" t="s">
        <v>36</v>
      </c>
      <c r="D1328" s="69">
        <v>1571</v>
      </c>
    </row>
    <row r="1329" spans="1:4" s="52" customFormat="1" ht="15.95" customHeight="1" x14ac:dyDescent="0.25">
      <c r="A1329" s="109" t="s">
        <v>1816</v>
      </c>
      <c r="B1329" s="69">
        <v>192</v>
      </c>
      <c r="C1329" s="69" t="s">
        <v>36</v>
      </c>
      <c r="D1329" s="69">
        <v>192</v>
      </c>
    </row>
    <row r="1330" spans="1:4" s="52" customFormat="1" ht="15.95" customHeight="1" x14ac:dyDescent="0.25">
      <c r="A1330" s="109" t="s">
        <v>1815</v>
      </c>
      <c r="B1330" s="69">
        <v>1728</v>
      </c>
      <c r="C1330" s="69" t="s">
        <v>36</v>
      </c>
      <c r="D1330" s="69">
        <v>1728</v>
      </c>
    </row>
    <row r="1331" spans="1:4" s="74" customFormat="1" ht="15.95" customHeight="1" x14ac:dyDescent="0.25">
      <c r="A1331" s="108" t="s">
        <v>386</v>
      </c>
      <c r="B1331" s="67">
        <v>1367</v>
      </c>
      <c r="C1331" s="69" t="s">
        <v>36</v>
      </c>
      <c r="D1331" s="67">
        <v>1367</v>
      </c>
    </row>
    <row r="1332" spans="1:4" s="52" customFormat="1" ht="15.95" customHeight="1" x14ac:dyDescent="0.25">
      <c r="A1332" s="109" t="s">
        <v>1814</v>
      </c>
      <c r="B1332" s="69">
        <v>1129</v>
      </c>
      <c r="C1332" s="69" t="s">
        <v>36</v>
      </c>
      <c r="D1332" s="69">
        <v>1129</v>
      </c>
    </row>
    <row r="1333" spans="1:4" s="52" customFormat="1" ht="15.95" customHeight="1" x14ac:dyDescent="0.25">
      <c r="A1333" s="109" t="s">
        <v>1692</v>
      </c>
      <c r="B1333" s="69">
        <v>238</v>
      </c>
      <c r="C1333" s="69" t="s">
        <v>36</v>
      </c>
      <c r="D1333" s="69">
        <v>238</v>
      </c>
    </row>
    <row r="1334" spans="1:4" s="74" customFormat="1" ht="15.95" customHeight="1" x14ac:dyDescent="0.25">
      <c r="A1334" s="108" t="s">
        <v>198</v>
      </c>
      <c r="B1334" s="67">
        <v>830</v>
      </c>
      <c r="C1334" s="69" t="s">
        <v>36</v>
      </c>
      <c r="D1334" s="67">
        <v>830</v>
      </c>
    </row>
    <row r="1335" spans="1:4" s="52" customFormat="1" ht="15.95" customHeight="1" x14ac:dyDescent="0.25">
      <c r="A1335" s="109" t="s">
        <v>65</v>
      </c>
      <c r="B1335" s="69">
        <v>830</v>
      </c>
      <c r="C1335" s="69" t="s">
        <v>36</v>
      </c>
      <c r="D1335" s="69">
        <v>830</v>
      </c>
    </row>
    <row r="1336" spans="1:4" s="52" customFormat="1" ht="15.95" customHeight="1" x14ac:dyDescent="0.25">
      <c r="A1336" s="109"/>
      <c r="B1336" s="69"/>
      <c r="C1336" s="69"/>
      <c r="D1336" s="69"/>
    </row>
    <row r="1337" spans="1:4" s="52" customFormat="1" ht="15.95" customHeight="1" x14ac:dyDescent="0.2">
      <c r="A1337" s="70" t="s">
        <v>5</v>
      </c>
      <c r="B1337" s="67">
        <v>1439633</v>
      </c>
      <c r="C1337" s="67">
        <v>104677</v>
      </c>
      <c r="D1337" s="67">
        <v>1334956</v>
      </c>
    </row>
    <row r="1338" spans="1:4" s="52" customFormat="1" ht="15.95" customHeight="1" x14ac:dyDescent="0.2">
      <c r="A1338" s="70" t="s">
        <v>387</v>
      </c>
      <c r="B1338" s="67">
        <v>91919</v>
      </c>
      <c r="C1338" s="67" t="s">
        <v>36</v>
      </c>
      <c r="D1338" s="67">
        <v>91919</v>
      </c>
    </row>
    <row r="1339" spans="1:4" s="74" customFormat="1" ht="30.6" customHeight="1" x14ac:dyDescent="0.25">
      <c r="A1339" s="117" t="s">
        <v>388</v>
      </c>
      <c r="B1339" s="67">
        <v>9779</v>
      </c>
      <c r="C1339" s="67" t="s">
        <v>36</v>
      </c>
      <c r="D1339" s="67">
        <v>9779</v>
      </c>
    </row>
    <row r="1340" spans="1:4" s="52" customFormat="1" ht="15.95" customHeight="1" x14ac:dyDescent="0.25">
      <c r="A1340" s="109" t="s">
        <v>389</v>
      </c>
      <c r="B1340" s="69">
        <v>3349</v>
      </c>
      <c r="C1340" s="69" t="s">
        <v>36</v>
      </c>
      <c r="D1340" s="69">
        <v>3349</v>
      </c>
    </row>
    <row r="1341" spans="1:4" s="52" customFormat="1" ht="15.95" customHeight="1" x14ac:dyDescent="0.25">
      <c r="A1341" s="109" t="s">
        <v>390</v>
      </c>
      <c r="B1341" s="69">
        <v>791</v>
      </c>
      <c r="C1341" s="69" t="s">
        <v>36</v>
      </c>
      <c r="D1341" s="69">
        <v>791</v>
      </c>
    </row>
    <row r="1342" spans="1:4" s="52" customFormat="1" ht="15.95" customHeight="1" x14ac:dyDescent="0.25">
      <c r="A1342" s="109" t="s">
        <v>391</v>
      </c>
      <c r="B1342" s="69">
        <v>704</v>
      </c>
      <c r="C1342" s="69" t="s">
        <v>36</v>
      </c>
      <c r="D1342" s="69">
        <v>704</v>
      </c>
    </row>
    <row r="1343" spans="1:4" s="52" customFormat="1" ht="15.95" customHeight="1" x14ac:dyDescent="0.25">
      <c r="A1343" s="109" t="s">
        <v>392</v>
      </c>
      <c r="B1343" s="69">
        <v>801</v>
      </c>
      <c r="C1343" s="69" t="s">
        <v>36</v>
      </c>
      <c r="D1343" s="69">
        <v>801</v>
      </c>
    </row>
    <row r="1344" spans="1:4" s="52" customFormat="1" ht="15.95" customHeight="1" x14ac:dyDescent="0.25">
      <c r="A1344" s="109" t="s">
        <v>393</v>
      </c>
      <c r="B1344" s="69">
        <v>409</v>
      </c>
      <c r="C1344" s="69" t="s">
        <v>36</v>
      </c>
      <c r="D1344" s="69">
        <v>409</v>
      </c>
    </row>
    <row r="1345" spans="1:4" s="52" customFormat="1" ht="15.95" customHeight="1" x14ac:dyDescent="0.25">
      <c r="A1345" s="109" t="s">
        <v>394</v>
      </c>
      <c r="B1345" s="69">
        <v>1602</v>
      </c>
      <c r="C1345" s="69" t="s">
        <v>36</v>
      </c>
      <c r="D1345" s="69">
        <v>1602</v>
      </c>
    </row>
    <row r="1346" spans="1:4" s="52" customFormat="1" ht="15.95" customHeight="1" x14ac:dyDescent="0.25">
      <c r="A1346" s="109" t="s">
        <v>395</v>
      </c>
      <c r="B1346" s="69">
        <v>2123</v>
      </c>
      <c r="C1346" s="69" t="s">
        <v>36</v>
      </c>
      <c r="D1346" s="69">
        <v>2123</v>
      </c>
    </row>
    <row r="1347" spans="1:4" s="74" customFormat="1" ht="15.95" customHeight="1" x14ac:dyDescent="0.25">
      <c r="A1347" s="108" t="s">
        <v>396</v>
      </c>
      <c r="B1347" s="67">
        <v>3773</v>
      </c>
      <c r="C1347" s="67" t="s">
        <v>36</v>
      </c>
      <c r="D1347" s="67">
        <v>3773</v>
      </c>
    </row>
    <row r="1348" spans="1:4" s="52" customFormat="1" ht="15.95" customHeight="1" x14ac:dyDescent="0.25">
      <c r="A1348" s="109" t="s">
        <v>126</v>
      </c>
      <c r="B1348" s="69">
        <v>749</v>
      </c>
      <c r="C1348" s="69" t="s">
        <v>36</v>
      </c>
      <c r="D1348" s="69">
        <v>749</v>
      </c>
    </row>
    <row r="1349" spans="1:4" s="52" customFormat="1" ht="15.95" customHeight="1" x14ac:dyDescent="0.25">
      <c r="A1349" s="109" t="s">
        <v>397</v>
      </c>
      <c r="B1349" s="69">
        <v>311</v>
      </c>
      <c r="C1349" s="69" t="s">
        <v>36</v>
      </c>
      <c r="D1349" s="69">
        <v>311</v>
      </c>
    </row>
    <row r="1350" spans="1:4" s="52" customFormat="1" ht="15.95" customHeight="1" x14ac:dyDescent="0.25">
      <c r="A1350" s="109" t="s">
        <v>398</v>
      </c>
      <c r="B1350" s="69">
        <v>408</v>
      </c>
      <c r="C1350" s="69" t="s">
        <v>36</v>
      </c>
      <c r="D1350" s="69">
        <v>408</v>
      </c>
    </row>
    <row r="1351" spans="1:4" s="52" customFormat="1" ht="15.95" customHeight="1" x14ac:dyDescent="0.25">
      <c r="A1351" s="109" t="s">
        <v>399</v>
      </c>
      <c r="B1351" s="69">
        <v>930</v>
      </c>
      <c r="C1351" s="69" t="s">
        <v>36</v>
      </c>
      <c r="D1351" s="69">
        <v>930</v>
      </c>
    </row>
    <row r="1352" spans="1:4" s="52" customFormat="1" ht="15.95" customHeight="1" x14ac:dyDescent="0.25">
      <c r="A1352" s="109" t="s">
        <v>400</v>
      </c>
      <c r="B1352" s="69">
        <v>1086</v>
      </c>
      <c r="C1352" s="69" t="s">
        <v>36</v>
      </c>
      <c r="D1352" s="69">
        <v>1086</v>
      </c>
    </row>
    <row r="1353" spans="1:4" s="52" customFormat="1" ht="15.95" customHeight="1" x14ac:dyDescent="0.25">
      <c r="A1353" s="109" t="s">
        <v>401</v>
      </c>
      <c r="B1353" s="69">
        <v>289</v>
      </c>
      <c r="C1353" s="69" t="s">
        <v>36</v>
      </c>
      <c r="D1353" s="69">
        <v>289</v>
      </c>
    </row>
    <row r="1354" spans="1:4" s="74" customFormat="1" ht="15.95" customHeight="1" x14ac:dyDescent="0.25">
      <c r="A1354" s="108" t="s">
        <v>402</v>
      </c>
      <c r="B1354" s="67">
        <v>2308</v>
      </c>
      <c r="C1354" s="67" t="s">
        <v>36</v>
      </c>
      <c r="D1354" s="67">
        <v>2308</v>
      </c>
    </row>
    <row r="1355" spans="1:4" s="52" customFormat="1" ht="15.95" customHeight="1" x14ac:dyDescent="0.25">
      <c r="A1355" s="109" t="s">
        <v>403</v>
      </c>
      <c r="B1355" s="69">
        <v>207</v>
      </c>
      <c r="C1355" s="69" t="s">
        <v>36</v>
      </c>
      <c r="D1355" s="69">
        <v>207</v>
      </c>
    </row>
    <row r="1356" spans="1:4" s="52" customFormat="1" ht="15.95" customHeight="1" x14ac:dyDescent="0.25">
      <c r="A1356" s="109" t="s">
        <v>404</v>
      </c>
      <c r="B1356" s="69">
        <v>976</v>
      </c>
      <c r="C1356" s="69" t="s">
        <v>36</v>
      </c>
      <c r="D1356" s="69">
        <v>976</v>
      </c>
    </row>
    <row r="1357" spans="1:4" s="52" customFormat="1" ht="15.95" customHeight="1" x14ac:dyDescent="0.25">
      <c r="A1357" s="109" t="s">
        <v>405</v>
      </c>
      <c r="B1357" s="69">
        <v>327</v>
      </c>
      <c r="C1357" s="69" t="s">
        <v>36</v>
      </c>
      <c r="D1357" s="69">
        <v>327</v>
      </c>
    </row>
    <row r="1358" spans="1:4" s="52" customFormat="1" ht="15.95" customHeight="1" x14ac:dyDescent="0.25">
      <c r="A1358" s="109" t="s">
        <v>406</v>
      </c>
      <c r="B1358" s="69">
        <v>798</v>
      </c>
      <c r="C1358" s="69" t="s">
        <v>36</v>
      </c>
      <c r="D1358" s="69">
        <v>798</v>
      </c>
    </row>
    <row r="1359" spans="1:4" s="52" customFormat="1" ht="15.95" customHeight="1" x14ac:dyDescent="0.25">
      <c r="A1359" s="109"/>
      <c r="B1359" s="69"/>
      <c r="C1359" s="69"/>
      <c r="D1359" s="69"/>
    </row>
    <row r="1360" spans="1:4" s="52" customFormat="1" ht="15.95" customHeight="1" x14ac:dyDescent="0.25">
      <c r="A1360" s="109"/>
      <c r="B1360" s="69"/>
      <c r="C1360" s="69"/>
      <c r="D1360" s="69"/>
    </row>
    <row r="1361" spans="1:4" s="74" customFormat="1" ht="15.95" customHeight="1" x14ac:dyDescent="0.25">
      <c r="A1361" s="108" t="s">
        <v>407</v>
      </c>
      <c r="B1361" s="67">
        <v>18631</v>
      </c>
      <c r="C1361" s="67" t="s">
        <v>36</v>
      </c>
      <c r="D1361" s="67">
        <v>18631</v>
      </c>
    </row>
    <row r="1362" spans="1:4" s="52" customFormat="1" ht="15.95" customHeight="1" x14ac:dyDescent="0.25">
      <c r="A1362" s="109" t="s">
        <v>408</v>
      </c>
      <c r="B1362" s="69">
        <v>14430</v>
      </c>
      <c r="C1362" s="69" t="s">
        <v>36</v>
      </c>
      <c r="D1362" s="69">
        <v>14430</v>
      </c>
    </row>
    <row r="1363" spans="1:4" s="52" customFormat="1" ht="15.95" customHeight="1" x14ac:dyDescent="0.25">
      <c r="A1363" s="109" t="s">
        <v>73</v>
      </c>
      <c r="B1363" s="69">
        <v>527</v>
      </c>
      <c r="C1363" s="69" t="s">
        <v>36</v>
      </c>
      <c r="D1363" s="69">
        <v>527</v>
      </c>
    </row>
    <row r="1364" spans="1:4" s="52" customFormat="1" ht="15.95" customHeight="1" x14ac:dyDescent="0.25">
      <c r="A1364" s="109" t="s">
        <v>409</v>
      </c>
      <c r="B1364" s="69">
        <v>471</v>
      </c>
      <c r="C1364" s="69" t="s">
        <v>36</v>
      </c>
      <c r="D1364" s="69">
        <v>471</v>
      </c>
    </row>
    <row r="1365" spans="1:4" s="52" customFormat="1" ht="15.95" customHeight="1" x14ac:dyDescent="0.25">
      <c r="A1365" s="109" t="s">
        <v>410</v>
      </c>
      <c r="B1365" s="69">
        <v>1011</v>
      </c>
      <c r="C1365" s="69" t="s">
        <v>36</v>
      </c>
      <c r="D1365" s="69">
        <v>1011</v>
      </c>
    </row>
    <row r="1366" spans="1:4" s="52" customFormat="1" ht="15.95" customHeight="1" x14ac:dyDescent="0.25">
      <c r="A1366" s="109" t="s">
        <v>411</v>
      </c>
      <c r="B1366" s="69">
        <v>426</v>
      </c>
      <c r="C1366" s="69" t="s">
        <v>36</v>
      </c>
      <c r="D1366" s="69">
        <v>426</v>
      </c>
    </row>
    <row r="1367" spans="1:4" s="52" customFormat="1" ht="15.95" customHeight="1" x14ac:dyDescent="0.25">
      <c r="A1367" s="109" t="s">
        <v>412</v>
      </c>
      <c r="B1367" s="69">
        <v>1766</v>
      </c>
      <c r="C1367" s="69" t="s">
        <v>36</v>
      </c>
      <c r="D1367" s="69">
        <v>1766</v>
      </c>
    </row>
    <row r="1368" spans="1:4" s="74" customFormat="1" ht="15.95" customHeight="1" x14ac:dyDescent="0.25">
      <c r="A1368" s="108" t="s">
        <v>413</v>
      </c>
      <c r="B1368" s="67">
        <v>7550</v>
      </c>
      <c r="C1368" s="67" t="s">
        <v>36</v>
      </c>
      <c r="D1368" s="67">
        <v>7550</v>
      </c>
    </row>
    <row r="1369" spans="1:4" s="52" customFormat="1" ht="15.95" customHeight="1" x14ac:dyDescent="0.25">
      <c r="A1369" s="109" t="s">
        <v>414</v>
      </c>
      <c r="B1369" s="69">
        <v>1259</v>
      </c>
      <c r="C1369" s="69" t="s">
        <v>36</v>
      </c>
      <c r="D1369" s="69">
        <v>1259</v>
      </c>
    </row>
    <row r="1370" spans="1:4" s="52" customFormat="1" ht="15.95" customHeight="1" x14ac:dyDescent="0.25">
      <c r="A1370" s="109" t="s">
        <v>415</v>
      </c>
      <c r="B1370" s="69">
        <v>1548</v>
      </c>
      <c r="C1370" s="69" t="s">
        <v>36</v>
      </c>
      <c r="D1370" s="69">
        <v>1548</v>
      </c>
    </row>
    <row r="1371" spans="1:4" s="52" customFormat="1" ht="15.95" customHeight="1" x14ac:dyDescent="0.25">
      <c r="A1371" s="109" t="s">
        <v>416</v>
      </c>
      <c r="B1371" s="69">
        <v>844</v>
      </c>
      <c r="C1371" s="69" t="s">
        <v>36</v>
      </c>
      <c r="D1371" s="69">
        <v>844</v>
      </c>
    </row>
    <row r="1372" spans="1:4" s="52" customFormat="1" ht="15.95" customHeight="1" x14ac:dyDescent="0.25">
      <c r="A1372" s="109" t="s">
        <v>417</v>
      </c>
      <c r="B1372" s="69">
        <v>1019</v>
      </c>
      <c r="C1372" s="69" t="s">
        <v>36</v>
      </c>
      <c r="D1372" s="69">
        <v>1019</v>
      </c>
    </row>
    <row r="1373" spans="1:4" s="52" customFormat="1" ht="15.95" customHeight="1" x14ac:dyDescent="0.25">
      <c r="A1373" s="109" t="s">
        <v>418</v>
      </c>
      <c r="B1373" s="69">
        <v>741</v>
      </c>
      <c r="C1373" s="69" t="s">
        <v>36</v>
      </c>
      <c r="D1373" s="69">
        <v>741</v>
      </c>
    </row>
    <row r="1374" spans="1:4" s="52" customFormat="1" ht="15.95" customHeight="1" x14ac:dyDescent="0.25">
      <c r="A1374" s="109" t="s">
        <v>419</v>
      </c>
      <c r="B1374" s="69">
        <v>372</v>
      </c>
      <c r="C1374" s="69" t="s">
        <v>36</v>
      </c>
      <c r="D1374" s="69">
        <v>372</v>
      </c>
    </row>
    <row r="1375" spans="1:4" s="52" customFormat="1" ht="15.95" customHeight="1" x14ac:dyDescent="0.25">
      <c r="A1375" s="109" t="s">
        <v>420</v>
      </c>
      <c r="B1375" s="69">
        <v>1767</v>
      </c>
      <c r="C1375" s="69" t="s">
        <v>36</v>
      </c>
      <c r="D1375" s="69">
        <v>1767</v>
      </c>
    </row>
    <row r="1376" spans="1:4" s="74" customFormat="1" ht="15.95" customHeight="1" x14ac:dyDescent="0.25">
      <c r="A1376" s="108" t="s">
        <v>421</v>
      </c>
      <c r="B1376" s="67">
        <v>6603</v>
      </c>
      <c r="C1376" s="67" t="s">
        <v>36</v>
      </c>
      <c r="D1376" s="67">
        <v>6603</v>
      </c>
    </row>
    <row r="1377" spans="1:4" s="52" customFormat="1" ht="15.95" customHeight="1" x14ac:dyDescent="0.25">
      <c r="A1377" s="109" t="s">
        <v>422</v>
      </c>
      <c r="B1377" s="69">
        <v>1402</v>
      </c>
      <c r="C1377" s="69" t="s">
        <v>36</v>
      </c>
      <c r="D1377" s="69">
        <v>1402</v>
      </c>
    </row>
    <row r="1378" spans="1:4" s="52" customFormat="1" ht="15.95" customHeight="1" x14ac:dyDescent="0.25">
      <c r="A1378" s="109" t="s">
        <v>423</v>
      </c>
      <c r="B1378" s="69">
        <v>773</v>
      </c>
      <c r="C1378" s="69" t="s">
        <v>36</v>
      </c>
      <c r="D1378" s="69">
        <v>773</v>
      </c>
    </row>
    <row r="1379" spans="1:4" s="52" customFormat="1" ht="15.95" customHeight="1" x14ac:dyDescent="0.25">
      <c r="A1379" s="109" t="s">
        <v>424</v>
      </c>
      <c r="B1379" s="69">
        <v>1818</v>
      </c>
      <c r="C1379" s="69" t="s">
        <v>36</v>
      </c>
      <c r="D1379" s="69">
        <v>1818</v>
      </c>
    </row>
    <row r="1380" spans="1:4" s="52" customFormat="1" ht="15.95" customHeight="1" x14ac:dyDescent="0.25">
      <c r="A1380" s="109" t="s">
        <v>425</v>
      </c>
      <c r="B1380" s="69">
        <v>2271</v>
      </c>
      <c r="C1380" s="69" t="s">
        <v>36</v>
      </c>
      <c r="D1380" s="69">
        <v>2271</v>
      </c>
    </row>
    <row r="1381" spans="1:4" s="52" customFormat="1" ht="15.95" customHeight="1" x14ac:dyDescent="0.25">
      <c r="A1381" s="109" t="s">
        <v>426</v>
      </c>
      <c r="B1381" s="69">
        <v>339</v>
      </c>
      <c r="C1381" s="69" t="s">
        <v>36</v>
      </c>
      <c r="D1381" s="69">
        <v>339</v>
      </c>
    </row>
    <row r="1382" spans="1:4" s="74" customFormat="1" ht="15.95" customHeight="1" x14ac:dyDescent="0.25">
      <c r="A1382" s="108" t="s">
        <v>427</v>
      </c>
      <c r="B1382" s="67">
        <v>3387</v>
      </c>
      <c r="C1382" s="67" t="s">
        <v>36</v>
      </c>
      <c r="D1382" s="67">
        <v>3387</v>
      </c>
    </row>
    <row r="1383" spans="1:4" s="52" customFormat="1" ht="15.95" customHeight="1" x14ac:dyDescent="0.25">
      <c r="A1383" s="109" t="s">
        <v>428</v>
      </c>
      <c r="B1383" s="69">
        <v>770</v>
      </c>
      <c r="C1383" s="69" t="s">
        <v>36</v>
      </c>
      <c r="D1383" s="69">
        <v>770</v>
      </c>
    </row>
    <row r="1384" spans="1:4" s="52" customFormat="1" ht="15.95" customHeight="1" x14ac:dyDescent="0.25">
      <c r="A1384" s="109" t="s">
        <v>429</v>
      </c>
      <c r="B1384" s="69">
        <v>897</v>
      </c>
      <c r="C1384" s="69" t="s">
        <v>36</v>
      </c>
      <c r="D1384" s="69">
        <v>897</v>
      </c>
    </row>
    <row r="1385" spans="1:4" s="52" customFormat="1" ht="15.95" customHeight="1" x14ac:dyDescent="0.25">
      <c r="A1385" s="109" t="s">
        <v>430</v>
      </c>
      <c r="B1385" s="69">
        <v>897</v>
      </c>
      <c r="C1385" s="69" t="s">
        <v>36</v>
      </c>
      <c r="D1385" s="69">
        <v>897</v>
      </c>
    </row>
    <row r="1386" spans="1:4" s="52" customFormat="1" ht="15.95" customHeight="1" x14ac:dyDescent="0.25">
      <c r="A1386" s="109" t="s">
        <v>431</v>
      </c>
      <c r="B1386" s="69">
        <v>823</v>
      </c>
      <c r="C1386" s="69" t="s">
        <v>36</v>
      </c>
      <c r="D1386" s="69">
        <v>823</v>
      </c>
    </row>
    <row r="1387" spans="1:4" s="74" customFormat="1" ht="15.95" customHeight="1" x14ac:dyDescent="0.25">
      <c r="A1387" s="108" t="s">
        <v>432</v>
      </c>
      <c r="B1387" s="67">
        <v>7043</v>
      </c>
      <c r="C1387" s="67" t="s">
        <v>36</v>
      </c>
      <c r="D1387" s="67">
        <v>7043</v>
      </c>
    </row>
    <row r="1388" spans="1:4" s="52" customFormat="1" ht="15.95" customHeight="1" x14ac:dyDescent="0.25">
      <c r="A1388" s="109" t="s">
        <v>433</v>
      </c>
      <c r="B1388" s="69">
        <v>2338</v>
      </c>
      <c r="C1388" s="69" t="s">
        <v>36</v>
      </c>
      <c r="D1388" s="69">
        <v>2338</v>
      </c>
    </row>
    <row r="1389" spans="1:4" s="52" customFormat="1" ht="15.95" customHeight="1" x14ac:dyDescent="0.25">
      <c r="A1389" s="109" t="s">
        <v>434</v>
      </c>
      <c r="B1389" s="69">
        <v>2078</v>
      </c>
      <c r="C1389" s="69" t="s">
        <v>36</v>
      </c>
      <c r="D1389" s="69">
        <v>2078</v>
      </c>
    </row>
    <row r="1390" spans="1:4" s="52" customFormat="1" ht="15.95" customHeight="1" x14ac:dyDescent="0.25">
      <c r="A1390" s="109" t="s">
        <v>435</v>
      </c>
      <c r="B1390" s="69">
        <v>1676</v>
      </c>
      <c r="C1390" s="69" t="s">
        <v>36</v>
      </c>
      <c r="D1390" s="69">
        <v>1676</v>
      </c>
    </row>
    <row r="1391" spans="1:4" s="52" customFormat="1" ht="15.95" customHeight="1" x14ac:dyDescent="0.25">
      <c r="A1391" s="109" t="s">
        <v>436</v>
      </c>
      <c r="B1391" s="69">
        <v>951</v>
      </c>
      <c r="C1391" s="69" t="s">
        <v>36</v>
      </c>
      <c r="D1391" s="69">
        <v>951</v>
      </c>
    </row>
    <row r="1392" spans="1:4" s="74" customFormat="1" ht="15.95" customHeight="1" x14ac:dyDescent="0.25">
      <c r="A1392" s="108" t="s">
        <v>211</v>
      </c>
      <c r="B1392" s="67">
        <v>8136</v>
      </c>
      <c r="C1392" s="67" t="s">
        <v>36</v>
      </c>
      <c r="D1392" s="67">
        <v>8136</v>
      </c>
    </row>
    <row r="1393" spans="1:4" s="52" customFormat="1" ht="15.95" customHeight="1" x14ac:dyDescent="0.25">
      <c r="A1393" s="109" t="s">
        <v>437</v>
      </c>
      <c r="B1393" s="69">
        <v>353</v>
      </c>
      <c r="C1393" s="69" t="s">
        <v>36</v>
      </c>
      <c r="D1393" s="69">
        <v>353</v>
      </c>
    </row>
    <row r="1394" spans="1:4" s="52" customFormat="1" ht="15.95" customHeight="1" x14ac:dyDescent="0.25">
      <c r="A1394" s="109" t="s">
        <v>438</v>
      </c>
      <c r="B1394" s="69">
        <v>1651</v>
      </c>
      <c r="C1394" s="69" t="s">
        <v>36</v>
      </c>
      <c r="D1394" s="69">
        <v>1651</v>
      </c>
    </row>
    <row r="1395" spans="1:4" s="52" customFormat="1" ht="15.95" customHeight="1" x14ac:dyDescent="0.25">
      <c r="A1395" s="109" t="s">
        <v>439</v>
      </c>
      <c r="B1395" s="69">
        <v>3123</v>
      </c>
      <c r="C1395" s="69" t="s">
        <v>36</v>
      </c>
      <c r="D1395" s="69">
        <v>3123</v>
      </c>
    </row>
    <row r="1396" spans="1:4" s="52" customFormat="1" ht="15.95" customHeight="1" x14ac:dyDescent="0.25">
      <c r="A1396" s="109" t="s">
        <v>440</v>
      </c>
      <c r="B1396" s="69">
        <v>3009</v>
      </c>
      <c r="C1396" s="69" t="s">
        <v>36</v>
      </c>
      <c r="D1396" s="69">
        <v>3009</v>
      </c>
    </row>
    <row r="1397" spans="1:4" s="74" customFormat="1" ht="15.95" customHeight="1" x14ac:dyDescent="0.25">
      <c r="A1397" s="108" t="s">
        <v>309</v>
      </c>
      <c r="B1397" s="67">
        <v>2513</v>
      </c>
      <c r="C1397" s="67" t="s">
        <v>36</v>
      </c>
      <c r="D1397" s="67">
        <v>2513</v>
      </c>
    </row>
    <row r="1398" spans="1:4" s="52" customFormat="1" ht="15.95" customHeight="1" x14ac:dyDescent="0.25">
      <c r="A1398" s="109" t="s">
        <v>441</v>
      </c>
      <c r="B1398" s="69">
        <v>1899</v>
      </c>
      <c r="C1398" s="69" t="s">
        <v>36</v>
      </c>
      <c r="D1398" s="69">
        <v>1899</v>
      </c>
    </row>
    <row r="1399" spans="1:4" s="52" customFormat="1" ht="15.95" customHeight="1" x14ac:dyDescent="0.25">
      <c r="A1399" s="109" t="s">
        <v>442</v>
      </c>
      <c r="B1399" s="69">
        <v>595</v>
      </c>
      <c r="C1399" s="69" t="s">
        <v>36</v>
      </c>
      <c r="D1399" s="69">
        <v>595</v>
      </c>
    </row>
    <row r="1400" spans="1:4" s="52" customFormat="1" ht="15.95" customHeight="1" x14ac:dyDescent="0.25">
      <c r="A1400" s="109" t="s">
        <v>443</v>
      </c>
      <c r="B1400" s="69" t="s">
        <v>36</v>
      </c>
      <c r="C1400" s="69" t="s">
        <v>36</v>
      </c>
      <c r="D1400" s="69" t="s">
        <v>36</v>
      </c>
    </row>
    <row r="1401" spans="1:4" s="52" customFormat="1" ht="15.95" customHeight="1" x14ac:dyDescent="0.25">
      <c r="A1401" s="109" t="s">
        <v>444</v>
      </c>
      <c r="B1401" s="69">
        <v>19</v>
      </c>
      <c r="C1401" s="69" t="s">
        <v>36</v>
      </c>
      <c r="D1401" s="69">
        <v>19</v>
      </c>
    </row>
    <row r="1402" spans="1:4" s="52" customFormat="1" ht="15.95" customHeight="1" x14ac:dyDescent="0.25">
      <c r="A1402" s="109" t="s">
        <v>445</v>
      </c>
      <c r="B1402" s="69" t="s">
        <v>36</v>
      </c>
      <c r="C1402" s="69" t="s">
        <v>36</v>
      </c>
      <c r="D1402" s="69" t="s">
        <v>36</v>
      </c>
    </row>
    <row r="1403" spans="1:4" s="74" customFormat="1" ht="15.95" customHeight="1" x14ac:dyDescent="0.25">
      <c r="A1403" s="108" t="s">
        <v>446</v>
      </c>
      <c r="B1403" s="67">
        <v>5312</v>
      </c>
      <c r="C1403" s="67" t="s">
        <v>36</v>
      </c>
      <c r="D1403" s="67">
        <v>5312</v>
      </c>
    </row>
    <row r="1404" spans="1:4" s="52" customFormat="1" ht="15.95" customHeight="1" x14ac:dyDescent="0.25">
      <c r="A1404" s="109" t="s">
        <v>445</v>
      </c>
      <c r="B1404" s="69">
        <v>5312</v>
      </c>
      <c r="C1404" s="69" t="s">
        <v>36</v>
      </c>
      <c r="D1404" s="69">
        <v>5312</v>
      </c>
    </row>
    <row r="1405" spans="1:4" s="74" customFormat="1" ht="15.95" customHeight="1" x14ac:dyDescent="0.25">
      <c r="A1405" s="108" t="s">
        <v>447</v>
      </c>
      <c r="B1405" s="67">
        <v>8499</v>
      </c>
      <c r="C1405" s="67" t="s">
        <v>36</v>
      </c>
      <c r="D1405" s="67">
        <v>8499</v>
      </c>
    </row>
    <row r="1406" spans="1:4" s="52" customFormat="1" ht="15.95" customHeight="1" x14ac:dyDescent="0.25">
      <c r="A1406" s="109" t="s">
        <v>448</v>
      </c>
      <c r="B1406" s="69">
        <v>2259</v>
      </c>
      <c r="C1406" s="69" t="s">
        <v>36</v>
      </c>
      <c r="D1406" s="69">
        <v>2259</v>
      </c>
    </row>
    <row r="1407" spans="1:4" s="52" customFormat="1" ht="15.95" customHeight="1" x14ac:dyDescent="0.25">
      <c r="A1407" s="109" t="s">
        <v>449</v>
      </c>
      <c r="B1407" s="69">
        <v>1901</v>
      </c>
      <c r="C1407" s="69" t="s">
        <v>36</v>
      </c>
      <c r="D1407" s="69">
        <v>1901</v>
      </c>
    </row>
    <row r="1408" spans="1:4" s="52" customFormat="1" ht="15.95" customHeight="1" x14ac:dyDescent="0.25">
      <c r="A1408" s="109" t="s">
        <v>450</v>
      </c>
      <c r="B1408" s="69">
        <v>1160</v>
      </c>
      <c r="C1408" s="69" t="s">
        <v>36</v>
      </c>
      <c r="D1408" s="69">
        <v>1160</v>
      </c>
    </row>
    <row r="1409" spans="1:4" s="52" customFormat="1" ht="15.95" customHeight="1" x14ac:dyDescent="0.25">
      <c r="A1409" s="109" t="s">
        <v>451</v>
      </c>
      <c r="B1409" s="69">
        <v>139</v>
      </c>
      <c r="C1409" s="69" t="s">
        <v>36</v>
      </c>
      <c r="D1409" s="69">
        <v>139</v>
      </c>
    </row>
    <row r="1410" spans="1:4" s="52" customFormat="1" ht="15.95" customHeight="1" x14ac:dyDescent="0.25">
      <c r="A1410" s="109" t="s">
        <v>452</v>
      </c>
      <c r="B1410" s="69">
        <v>1246</v>
      </c>
      <c r="C1410" s="69" t="s">
        <v>36</v>
      </c>
      <c r="D1410" s="69">
        <v>1246</v>
      </c>
    </row>
    <row r="1411" spans="1:4" s="52" customFormat="1" ht="15.95" customHeight="1" x14ac:dyDescent="0.25">
      <c r="A1411" s="109" t="s">
        <v>453</v>
      </c>
      <c r="B1411" s="69">
        <v>1794</v>
      </c>
      <c r="C1411" s="69" t="s">
        <v>36</v>
      </c>
      <c r="D1411" s="69">
        <v>1794</v>
      </c>
    </row>
    <row r="1412" spans="1:4" s="74" customFormat="1" ht="15.95" customHeight="1" x14ac:dyDescent="0.25">
      <c r="A1412" s="108" t="s">
        <v>454</v>
      </c>
      <c r="B1412" s="67">
        <v>4705</v>
      </c>
      <c r="C1412" s="67" t="s">
        <v>36</v>
      </c>
      <c r="D1412" s="67">
        <v>4705</v>
      </c>
    </row>
    <row r="1413" spans="1:4" s="52" customFormat="1" ht="15.95" customHeight="1" x14ac:dyDescent="0.25">
      <c r="A1413" s="109" t="s">
        <v>455</v>
      </c>
      <c r="B1413" s="69">
        <v>3223</v>
      </c>
      <c r="C1413" s="69" t="s">
        <v>36</v>
      </c>
      <c r="D1413" s="69">
        <v>3223</v>
      </c>
    </row>
    <row r="1414" spans="1:4" s="52" customFormat="1" ht="15.95" customHeight="1" x14ac:dyDescent="0.25">
      <c r="A1414" s="109" t="s">
        <v>456</v>
      </c>
      <c r="B1414" s="69">
        <v>1482</v>
      </c>
      <c r="C1414" s="69" t="s">
        <v>36</v>
      </c>
      <c r="D1414" s="69">
        <v>1482</v>
      </c>
    </row>
    <row r="1415" spans="1:4" s="74" customFormat="1" ht="15.95" customHeight="1" x14ac:dyDescent="0.25">
      <c r="A1415" s="108" t="s">
        <v>457</v>
      </c>
      <c r="B1415" s="67">
        <v>3680</v>
      </c>
      <c r="C1415" s="67" t="s">
        <v>36</v>
      </c>
      <c r="D1415" s="67">
        <v>3680</v>
      </c>
    </row>
    <row r="1416" spans="1:4" s="52" customFormat="1" ht="15.95" customHeight="1" x14ac:dyDescent="0.25">
      <c r="A1416" s="109" t="s">
        <v>458</v>
      </c>
      <c r="B1416" s="69">
        <v>2413</v>
      </c>
      <c r="C1416" s="69" t="s">
        <v>36</v>
      </c>
      <c r="D1416" s="69">
        <v>2413</v>
      </c>
    </row>
    <row r="1417" spans="1:4" s="52" customFormat="1" ht="15.95" customHeight="1" x14ac:dyDescent="0.25">
      <c r="A1417" s="109" t="s">
        <v>459</v>
      </c>
      <c r="B1417" s="69">
        <v>62</v>
      </c>
      <c r="C1417" s="69" t="s">
        <v>36</v>
      </c>
      <c r="D1417" s="69">
        <v>62</v>
      </c>
    </row>
    <row r="1418" spans="1:4" s="52" customFormat="1" ht="15.95" customHeight="1" x14ac:dyDescent="0.25">
      <c r="A1418" s="109" t="s">
        <v>460</v>
      </c>
      <c r="B1418" s="69">
        <v>1205</v>
      </c>
      <c r="C1418" s="69" t="s">
        <v>36</v>
      </c>
      <c r="D1418" s="69">
        <v>1205</v>
      </c>
    </row>
    <row r="1419" spans="1:4" s="52" customFormat="1" ht="15.95" customHeight="1" x14ac:dyDescent="0.25">
      <c r="A1419" s="70" t="s">
        <v>461</v>
      </c>
      <c r="B1419" s="67">
        <v>141560</v>
      </c>
      <c r="C1419" s="69" t="s">
        <v>36</v>
      </c>
      <c r="D1419" s="67">
        <v>141560</v>
      </c>
    </row>
    <row r="1420" spans="1:4" s="74" customFormat="1" ht="15.95" customHeight="1" x14ac:dyDescent="0.25">
      <c r="A1420" s="108" t="s">
        <v>462</v>
      </c>
      <c r="B1420" s="67">
        <v>19291</v>
      </c>
      <c r="C1420" s="67" t="s">
        <v>36</v>
      </c>
      <c r="D1420" s="67">
        <v>19291</v>
      </c>
    </row>
    <row r="1421" spans="1:4" s="52" customFormat="1" ht="15.95" customHeight="1" x14ac:dyDescent="0.25">
      <c r="A1421" s="109" t="s">
        <v>463</v>
      </c>
      <c r="B1421" s="69">
        <v>11405</v>
      </c>
      <c r="C1421" s="69" t="s">
        <v>36</v>
      </c>
      <c r="D1421" s="69">
        <v>11405</v>
      </c>
    </row>
    <row r="1422" spans="1:4" s="52" customFormat="1" ht="15.95" customHeight="1" x14ac:dyDescent="0.25">
      <c r="A1422" s="109" t="s">
        <v>464</v>
      </c>
      <c r="B1422" s="69">
        <v>1976</v>
      </c>
      <c r="C1422" s="69" t="s">
        <v>36</v>
      </c>
      <c r="D1422" s="69">
        <v>1976</v>
      </c>
    </row>
    <row r="1423" spans="1:4" s="52" customFormat="1" ht="15.95" customHeight="1" x14ac:dyDescent="0.25">
      <c r="A1423" s="109" t="s">
        <v>73</v>
      </c>
      <c r="B1423" s="69">
        <v>133</v>
      </c>
      <c r="C1423" s="69" t="s">
        <v>36</v>
      </c>
      <c r="D1423" s="69">
        <v>133</v>
      </c>
    </row>
    <row r="1424" spans="1:4" s="52" customFormat="1" ht="15.95" customHeight="1" x14ac:dyDescent="0.25">
      <c r="A1424" s="109" t="s">
        <v>465</v>
      </c>
      <c r="B1424" s="69">
        <v>606</v>
      </c>
      <c r="C1424" s="69" t="s">
        <v>36</v>
      </c>
      <c r="D1424" s="69">
        <v>606</v>
      </c>
    </row>
    <row r="1425" spans="1:4" s="52" customFormat="1" ht="15.95" customHeight="1" x14ac:dyDescent="0.25">
      <c r="A1425" s="109" t="s">
        <v>466</v>
      </c>
      <c r="B1425" s="69">
        <v>1640</v>
      </c>
      <c r="C1425" s="69" t="s">
        <v>36</v>
      </c>
      <c r="D1425" s="69">
        <v>1640</v>
      </c>
    </row>
    <row r="1426" spans="1:4" s="52" customFormat="1" ht="15.95" customHeight="1" x14ac:dyDescent="0.25">
      <c r="A1426" s="109" t="s">
        <v>467</v>
      </c>
      <c r="B1426" s="69">
        <v>1800</v>
      </c>
      <c r="C1426" s="69" t="s">
        <v>36</v>
      </c>
      <c r="D1426" s="69">
        <v>1800</v>
      </c>
    </row>
    <row r="1427" spans="1:4" s="52" customFormat="1" ht="15.95" customHeight="1" x14ac:dyDescent="0.25">
      <c r="A1427" s="109" t="s">
        <v>468</v>
      </c>
      <c r="B1427" s="69">
        <v>1731</v>
      </c>
      <c r="C1427" s="69" t="s">
        <v>36</v>
      </c>
      <c r="D1427" s="69">
        <v>1731</v>
      </c>
    </row>
    <row r="1428" spans="1:4" s="74" customFormat="1" ht="15.95" customHeight="1" x14ac:dyDescent="0.25">
      <c r="A1428" s="108" t="s">
        <v>469</v>
      </c>
      <c r="B1428" s="67">
        <v>28693</v>
      </c>
      <c r="C1428" s="67" t="s">
        <v>36</v>
      </c>
      <c r="D1428" s="67">
        <v>28693</v>
      </c>
    </row>
    <row r="1429" spans="1:4" s="52" customFormat="1" ht="15.95" customHeight="1" x14ac:dyDescent="0.25">
      <c r="A1429" s="109" t="s">
        <v>470</v>
      </c>
      <c r="B1429" s="69">
        <v>1267</v>
      </c>
      <c r="C1429" s="69" t="s">
        <v>36</v>
      </c>
      <c r="D1429" s="69">
        <v>1267</v>
      </c>
    </row>
    <row r="1430" spans="1:4" s="52" customFormat="1" ht="15.95" customHeight="1" x14ac:dyDescent="0.25">
      <c r="A1430" s="109" t="s">
        <v>400</v>
      </c>
      <c r="B1430" s="69">
        <v>3249</v>
      </c>
      <c r="C1430" s="69" t="s">
        <v>36</v>
      </c>
      <c r="D1430" s="69">
        <v>3249</v>
      </c>
    </row>
    <row r="1431" spans="1:4" s="52" customFormat="1" ht="15.95" customHeight="1" x14ac:dyDescent="0.25">
      <c r="A1431" s="109" t="s">
        <v>471</v>
      </c>
      <c r="B1431" s="69">
        <v>374</v>
      </c>
      <c r="C1431" s="69" t="s">
        <v>36</v>
      </c>
      <c r="D1431" s="69">
        <v>374</v>
      </c>
    </row>
    <row r="1432" spans="1:4" s="52" customFormat="1" ht="15.95" customHeight="1" x14ac:dyDescent="0.25">
      <c r="A1432" s="109" t="s">
        <v>472</v>
      </c>
      <c r="B1432" s="69">
        <v>524</v>
      </c>
      <c r="C1432" s="69" t="s">
        <v>36</v>
      </c>
      <c r="D1432" s="69">
        <v>524</v>
      </c>
    </row>
    <row r="1433" spans="1:4" s="52" customFormat="1" ht="15.95" customHeight="1" x14ac:dyDescent="0.25">
      <c r="A1433" s="109" t="s">
        <v>463</v>
      </c>
      <c r="B1433" s="69">
        <v>23279</v>
      </c>
      <c r="C1433" s="69" t="s">
        <v>36</v>
      </c>
      <c r="D1433" s="69">
        <v>23279</v>
      </c>
    </row>
    <row r="1434" spans="1:4" s="74" customFormat="1" ht="15.95" customHeight="1" x14ac:dyDescent="0.25">
      <c r="A1434" s="108" t="s">
        <v>473</v>
      </c>
      <c r="B1434" s="67">
        <v>12306</v>
      </c>
      <c r="C1434" s="67" t="s">
        <v>36</v>
      </c>
      <c r="D1434" s="67">
        <v>12306</v>
      </c>
    </row>
    <row r="1435" spans="1:4" s="52" customFormat="1" ht="15.95" customHeight="1" x14ac:dyDescent="0.25">
      <c r="A1435" s="109" t="s">
        <v>474</v>
      </c>
      <c r="B1435" s="69">
        <v>2932</v>
      </c>
      <c r="C1435" s="69" t="s">
        <v>36</v>
      </c>
      <c r="D1435" s="69">
        <v>2932</v>
      </c>
    </row>
    <row r="1436" spans="1:4" s="52" customFormat="1" ht="15.95" customHeight="1" x14ac:dyDescent="0.25">
      <c r="A1436" s="109" t="s">
        <v>475</v>
      </c>
      <c r="B1436" s="69">
        <v>1471</v>
      </c>
      <c r="C1436" s="69" t="s">
        <v>36</v>
      </c>
      <c r="D1436" s="69">
        <v>1471</v>
      </c>
    </row>
    <row r="1437" spans="1:4" s="52" customFormat="1" ht="15.95" customHeight="1" x14ac:dyDescent="0.25">
      <c r="A1437" s="109" t="s">
        <v>476</v>
      </c>
      <c r="B1437" s="69">
        <v>995</v>
      </c>
      <c r="C1437" s="69" t="s">
        <v>36</v>
      </c>
      <c r="D1437" s="69">
        <v>995</v>
      </c>
    </row>
    <row r="1438" spans="1:4" s="52" customFormat="1" ht="15.95" customHeight="1" x14ac:dyDescent="0.25">
      <c r="A1438" s="109" t="s">
        <v>477</v>
      </c>
      <c r="B1438" s="69">
        <v>4350</v>
      </c>
      <c r="C1438" s="69" t="s">
        <v>36</v>
      </c>
      <c r="D1438" s="69">
        <v>4350</v>
      </c>
    </row>
    <row r="1439" spans="1:4" s="52" customFormat="1" ht="15.95" customHeight="1" x14ac:dyDescent="0.25">
      <c r="A1439" s="109" t="s">
        <v>456</v>
      </c>
      <c r="B1439" s="69">
        <v>2558</v>
      </c>
      <c r="C1439" s="69" t="s">
        <v>36</v>
      </c>
      <c r="D1439" s="69">
        <v>2558</v>
      </c>
    </row>
    <row r="1440" spans="1:4" s="74" customFormat="1" ht="15.95" customHeight="1" x14ac:dyDescent="0.25">
      <c r="A1440" s="108" t="s">
        <v>478</v>
      </c>
      <c r="B1440" s="67">
        <v>12687</v>
      </c>
      <c r="C1440" s="67" t="s">
        <v>36</v>
      </c>
      <c r="D1440" s="67">
        <v>12687</v>
      </c>
    </row>
    <row r="1441" spans="1:4" s="52" customFormat="1" ht="15.95" customHeight="1" x14ac:dyDescent="0.25">
      <c r="A1441" s="109" t="s">
        <v>479</v>
      </c>
      <c r="B1441" s="69">
        <v>10999</v>
      </c>
      <c r="C1441" s="69" t="s">
        <v>36</v>
      </c>
      <c r="D1441" s="69">
        <v>10999</v>
      </c>
    </row>
    <row r="1442" spans="1:4" s="52" customFormat="1" ht="15.95" customHeight="1" x14ac:dyDescent="0.25">
      <c r="A1442" s="109" t="s">
        <v>480</v>
      </c>
      <c r="B1442" s="69">
        <v>626</v>
      </c>
      <c r="C1442" s="69" t="s">
        <v>36</v>
      </c>
      <c r="D1442" s="69">
        <v>626</v>
      </c>
    </row>
    <row r="1443" spans="1:4" s="52" customFormat="1" ht="15.95" customHeight="1" x14ac:dyDescent="0.25">
      <c r="A1443" s="109" t="s">
        <v>481</v>
      </c>
      <c r="B1443" s="69">
        <v>153</v>
      </c>
      <c r="C1443" s="69" t="s">
        <v>36</v>
      </c>
      <c r="D1443" s="69">
        <v>153</v>
      </c>
    </row>
    <row r="1444" spans="1:4" s="52" customFormat="1" ht="15.95" customHeight="1" x14ac:dyDescent="0.25">
      <c r="A1444" s="109" t="s">
        <v>482</v>
      </c>
      <c r="B1444" s="69">
        <v>61</v>
      </c>
      <c r="C1444" s="69" t="s">
        <v>36</v>
      </c>
      <c r="D1444" s="69">
        <v>61</v>
      </c>
    </row>
    <row r="1445" spans="1:4" s="52" customFormat="1" ht="15.95" customHeight="1" x14ac:dyDescent="0.25">
      <c r="A1445" s="109" t="s">
        <v>483</v>
      </c>
      <c r="B1445" s="69">
        <v>34</v>
      </c>
      <c r="C1445" s="69" t="s">
        <v>36</v>
      </c>
      <c r="D1445" s="69">
        <v>34</v>
      </c>
    </row>
    <row r="1446" spans="1:4" s="52" customFormat="1" ht="15.95" customHeight="1" x14ac:dyDescent="0.25">
      <c r="A1446" s="109" t="s">
        <v>484</v>
      </c>
      <c r="B1446" s="69">
        <v>29</v>
      </c>
      <c r="C1446" s="69" t="s">
        <v>36</v>
      </c>
      <c r="D1446" s="69">
        <v>29</v>
      </c>
    </row>
    <row r="1447" spans="1:4" s="52" customFormat="1" ht="15.95" customHeight="1" x14ac:dyDescent="0.25">
      <c r="A1447" s="109" t="s">
        <v>485</v>
      </c>
      <c r="B1447" s="69">
        <v>785</v>
      </c>
      <c r="C1447" s="69" t="s">
        <v>36</v>
      </c>
      <c r="D1447" s="69">
        <v>785</v>
      </c>
    </row>
    <row r="1448" spans="1:4" s="52" customFormat="1" ht="15.95" customHeight="1" x14ac:dyDescent="0.25">
      <c r="A1448" s="109"/>
      <c r="B1448" s="69"/>
      <c r="C1448" s="69"/>
      <c r="D1448" s="69"/>
    </row>
    <row r="1449" spans="1:4" s="74" customFormat="1" ht="15.95" customHeight="1" x14ac:dyDescent="0.25">
      <c r="A1449" s="108" t="s">
        <v>486</v>
      </c>
      <c r="B1449" s="67">
        <v>24980</v>
      </c>
      <c r="C1449" s="67" t="s">
        <v>36</v>
      </c>
      <c r="D1449" s="67">
        <v>24980</v>
      </c>
    </row>
    <row r="1450" spans="1:4" s="52" customFormat="1" ht="15.95" customHeight="1" x14ac:dyDescent="0.25">
      <c r="A1450" s="109" t="s">
        <v>487</v>
      </c>
      <c r="B1450" s="69">
        <v>8573</v>
      </c>
      <c r="C1450" s="69" t="s">
        <v>36</v>
      </c>
      <c r="D1450" s="69">
        <v>8573</v>
      </c>
    </row>
    <row r="1451" spans="1:4" s="52" customFormat="1" ht="15.95" customHeight="1" x14ac:dyDescent="0.25">
      <c r="A1451" s="109" t="s">
        <v>488</v>
      </c>
      <c r="B1451" s="69">
        <v>2506</v>
      </c>
      <c r="C1451" s="69" t="s">
        <v>36</v>
      </c>
      <c r="D1451" s="69">
        <v>2506</v>
      </c>
    </row>
    <row r="1452" spans="1:4" s="52" customFormat="1" ht="15.95" customHeight="1" x14ac:dyDescent="0.25">
      <c r="A1452" s="109" t="s">
        <v>489</v>
      </c>
      <c r="B1452" s="69">
        <v>1596</v>
      </c>
      <c r="C1452" s="69" t="s">
        <v>36</v>
      </c>
      <c r="D1452" s="69">
        <v>1596</v>
      </c>
    </row>
    <row r="1453" spans="1:4" s="52" customFormat="1" ht="15.95" customHeight="1" x14ac:dyDescent="0.25">
      <c r="A1453" s="109" t="s">
        <v>490</v>
      </c>
      <c r="B1453" s="69">
        <v>2626</v>
      </c>
      <c r="C1453" s="69" t="s">
        <v>36</v>
      </c>
      <c r="D1453" s="69">
        <v>2626</v>
      </c>
    </row>
    <row r="1454" spans="1:4" s="52" customFormat="1" ht="15.95" customHeight="1" x14ac:dyDescent="0.25">
      <c r="A1454" s="109" t="s">
        <v>491</v>
      </c>
      <c r="B1454" s="69">
        <v>3086</v>
      </c>
      <c r="C1454" s="69" t="s">
        <v>36</v>
      </c>
      <c r="D1454" s="69">
        <v>3086</v>
      </c>
    </row>
    <row r="1455" spans="1:4" s="52" customFormat="1" ht="15.95" customHeight="1" x14ac:dyDescent="0.25">
      <c r="A1455" s="109" t="s">
        <v>492</v>
      </c>
      <c r="B1455" s="69">
        <v>1493</v>
      </c>
      <c r="C1455" s="69" t="s">
        <v>36</v>
      </c>
      <c r="D1455" s="69">
        <v>1493</v>
      </c>
    </row>
    <row r="1456" spans="1:4" s="52" customFormat="1" ht="15.95" customHeight="1" x14ac:dyDescent="0.25">
      <c r="A1456" s="109" t="s">
        <v>493</v>
      </c>
      <c r="B1456" s="69">
        <v>1519</v>
      </c>
      <c r="C1456" s="69" t="s">
        <v>36</v>
      </c>
      <c r="D1456" s="69">
        <v>1519</v>
      </c>
    </row>
    <row r="1457" spans="1:4" s="52" customFormat="1" ht="15.95" customHeight="1" x14ac:dyDescent="0.25">
      <c r="A1457" s="109" t="s">
        <v>494</v>
      </c>
      <c r="B1457" s="69">
        <v>3581</v>
      </c>
      <c r="C1457" s="69" t="s">
        <v>36</v>
      </c>
      <c r="D1457" s="69">
        <v>3581</v>
      </c>
    </row>
    <row r="1458" spans="1:4" s="74" customFormat="1" ht="15.95" customHeight="1" x14ac:dyDescent="0.25">
      <c r="A1458" s="108" t="s">
        <v>495</v>
      </c>
      <c r="B1458" s="67">
        <v>9834</v>
      </c>
      <c r="C1458" s="67" t="s">
        <v>36</v>
      </c>
      <c r="D1458" s="67">
        <v>9834</v>
      </c>
    </row>
    <row r="1459" spans="1:4" s="52" customFormat="1" ht="15.95" customHeight="1" x14ac:dyDescent="0.25">
      <c r="A1459" s="109" t="s">
        <v>496</v>
      </c>
      <c r="B1459" s="69">
        <v>4109</v>
      </c>
      <c r="C1459" s="69" t="s">
        <v>36</v>
      </c>
      <c r="D1459" s="69">
        <v>4109</v>
      </c>
    </row>
    <row r="1460" spans="1:4" s="52" customFormat="1" ht="15.95" customHeight="1" x14ac:dyDescent="0.25">
      <c r="A1460" s="109" t="s">
        <v>497</v>
      </c>
      <c r="B1460" s="69">
        <v>2640</v>
      </c>
      <c r="C1460" s="69" t="s">
        <v>36</v>
      </c>
      <c r="D1460" s="69">
        <v>2640</v>
      </c>
    </row>
    <row r="1461" spans="1:4" s="52" customFormat="1" ht="15.95" customHeight="1" x14ac:dyDescent="0.25">
      <c r="A1461" s="109" t="s">
        <v>498</v>
      </c>
      <c r="B1461" s="69">
        <v>3085</v>
      </c>
      <c r="C1461" s="69" t="s">
        <v>36</v>
      </c>
      <c r="D1461" s="69">
        <v>3085</v>
      </c>
    </row>
    <row r="1462" spans="1:4" s="74" customFormat="1" ht="15.95" customHeight="1" x14ac:dyDescent="0.25">
      <c r="A1462" s="108" t="s">
        <v>499</v>
      </c>
      <c r="B1462" s="67">
        <v>18207</v>
      </c>
      <c r="C1462" s="67" t="s">
        <v>36</v>
      </c>
      <c r="D1462" s="67">
        <v>18207</v>
      </c>
    </row>
    <row r="1463" spans="1:4" s="52" customFormat="1" ht="15.95" customHeight="1" x14ac:dyDescent="0.25">
      <c r="A1463" s="109" t="s">
        <v>500</v>
      </c>
      <c r="B1463" s="69">
        <v>2064</v>
      </c>
      <c r="C1463" s="69" t="s">
        <v>36</v>
      </c>
      <c r="D1463" s="69">
        <v>2064</v>
      </c>
    </row>
    <row r="1464" spans="1:4" s="52" customFormat="1" ht="15.95" customHeight="1" x14ac:dyDescent="0.25">
      <c r="A1464" s="109" t="s">
        <v>501</v>
      </c>
      <c r="B1464" s="69">
        <v>3185</v>
      </c>
      <c r="C1464" s="69" t="s">
        <v>36</v>
      </c>
      <c r="D1464" s="69">
        <v>3185</v>
      </c>
    </row>
    <row r="1465" spans="1:4" s="52" customFormat="1" ht="15.95" customHeight="1" x14ac:dyDescent="0.25">
      <c r="A1465" s="109" t="s">
        <v>502</v>
      </c>
      <c r="B1465" s="69">
        <v>3526</v>
      </c>
      <c r="C1465" s="69" t="s">
        <v>36</v>
      </c>
      <c r="D1465" s="69">
        <v>3526</v>
      </c>
    </row>
    <row r="1466" spans="1:4" s="52" customFormat="1" ht="15.95" customHeight="1" x14ac:dyDescent="0.25">
      <c r="A1466" s="109" t="s">
        <v>503</v>
      </c>
      <c r="B1466" s="69">
        <v>1811</v>
      </c>
      <c r="C1466" s="69" t="s">
        <v>36</v>
      </c>
      <c r="D1466" s="69">
        <v>1811</v>
      </c>
    </row>
    <row r="1467" spans="1:4" s="52" customFormat="1" ht="15.95" customHeight="1" x14ac:dyDescent="0.25">
      <c r="A1467" s="109" t="s">
        <v>504</v>
      </c>
      <c r="B1467" s="69">
        <v>3925</v>
      </c>
      <c r="C1467" s="69" t="s">
        <v>36</v>
      </c>
      <c r="D1467" s="69">
        <v>3925</v>
      </c>
    </row>
    <row r="1468" spans="1:4" s="52" customFormat="1" ht="15.95" customHeight="1" x14ac:dyDescent="0.25">
      <c r="A1468" s="109" t="s">
        <v>458</v>
      </c>
      <c r="B1468" s="69">
        <v>2544</v>
      </c>
      <c r="C1468" s="69" t="s">
        <v>36</v>
      </c>
      <c r="D1468" s="69">
        <v>2544</v>
      </c>
    </row>
    <row r="1469" spans="1:4" s="52" customFormat="1" ht="15.95" customHeight="1" x14ac:dyDescent="0.25">
      <c r="A1469" s="109" t="s">
        <v>505</v>
      </c>
      <c r="B1469" s="69">
        <v>1152</v>
      </c>
      <c r="C1469" s="69" t="s">
        <v>36</v>
      </c>
      <c r="D1469" s="69">
        <v>1152</v>
      </c>
    </row>
    <row r="1470" spans="1:4" s="74" customFormat="1" ht="15.95" customHeight="1" x14ac:dyDescent="0.25">
      <c r="A1470" s="108" t="s">
        <v>506</v>
      </c>
      <c r="B1470" s="67">
        <v>15562</v>
      </c>
      <c r="C1470" s="67" t="s">
        <v>36</v>
      </c>
      <c r="D1470" s="67">
        <v>15562</v>
      </c>
    </row>
    <row r="1471" spans="1:4" s="52" customFormat="1" ht="15.95" customHeight="1" x14ac:dyDescent="0.25">
      <c r="A1471" s="109" t="s">
        <v>507</v>
      </c>
      <c r="B1471" s="69">
        <v>6306</v>
      </c>
      <c r="C1471" s="69" t="s">
        <v>36</v>
      </c>
      <c r="D1471" s="69">
        <v>6306</v>
      </c>
    </row>
    <row r="1472" spans="1:4" s="52" customFormat="1" ht="15.95" customHeight="1" x14ac:dyDescent="0.25">
      <c r="A1472" s="109" t="s">
        <v>508</v>
      </c>
      <c r="B1472" s="69">
        <v>981</v>
      </c>
      <c r="C1472" s="69" t="s">
        <v>36</v>
      </c>
      <c r="D1472" s="69">
        <v>981</v>
      </c>
    </row>
    <row r="1473" spans="1:4" s="52" customFormat="1" ht="15.95" customHeight="1" x14ac:dyDescent="0.25">
      <c r="A1473" s="109" t="s">
        <v>509</v>
      </c>
      <c r="B1473" s="69">
        <v>2254</v>
      </c>
      <c r="C1473" s="69" t="s">
        <v>36</v>
      </c>
      <c r="D1473" s="69">
        <v>2254</v>
      </c>
    </row>
    <row r="1474" spans="1:4" s="52" customFormat="1" ht="15.95" customHeight="1" x14ac:dyDescent="0.25">
      <c r="A1474" s="109" t="s">
        <v>510</v>
      </c>
      <c r="B1474" s="69">
        <v>890</v>
      </c>
      <c r="C1474" s="69" t="s">
        <v>36</v>
      </c>
      <c r="D1474" s="69">
        <v>890</v>
      </c>
    </row>
    <row r="1475" spans="1:4" s="52" customFormat="1" ht="15.95" customHeight="1" x14ac:dyDescent="0.25">
      <c r="A1475" s="109" t="s">
        <v>511</v>
      </c>
      <c r="B1475" s="69">
        <v>967</v>
      </c>
      <c r="C1475" s="69" t="s">
        <v>36</v>
      </c>
      <c r="D1475" s="69">
        <v>967</v>
      </c>
    </row>
    <row r="1476" spans="1:4" s="52" customFormat="1" ht="15.95" customHeight="1" x14ac:dyDescent="0.25">
      <c r="A1476" s="109" t="s">
        <v>512</v>
      </c>
      <c r="B1476" s="69">
        <v>796</v>
      </c>
      <c r="C1476" s="69" t="s">
        <v>36</v>
      </c>
      <c r="D1476" s="69">
        <v>796</v>
      </c>
    </row>
    <row r="1477" spans="1:4" s="52" customFormat="1" ht="15.95" customHeight="1" x14ac:dyDescent="0.25">
      <c r="A1477" s="109" t="s">
        <v>513</v>
      </c>
      <c r="B1477" s="69">
        <v>2817</v>
      </c>
      <c r="C1477" s="69" t="s">
        <v>36</v>
      </c>
      <c r="D1477" s="69">
        <v>2817</v>
      </c>
    </row>
    <row r="1478" spans="1:4" s="52" customFormat="1" ht="15.95" customHeight="1" x14ac:dyDescent="0.25">
      <c r="A1478" s="109" t="s">
        <v>477</v>
      </c>
      <c r="B1478" s="69">
        <v>551</v>
      </c>
      <c r="C1478" s="69" t="s">
        <v>36</v>
      </c>
      <c r="D1478" s="69">
        <v>551</v>
      </c>
    </row>
    <row r="1479" spans="1:4" s="52" customFormat="1" ht="15.95" customHeight="1" x14ac:dyDescent="0.2">
      <c r="A1479" s="70" t="s">
        <v>514</v>
      </c>
      <c r="B1479" s="67">
        <v>468323</v>
      </c>
      <c r="C1479" s="67">
        <v>27013</v>
      </c>
      <c r="D1479" s="67">
        <v>441310</v>
      </c>
    </row>
    <row r="1480" spans="1:4" s="52" customFormat="1" ht="15.95" customHeight="1" x14ac:dyDescent="0.25">
      <c r="A1480" s="108" t="s">
        <v>515</v>
      </c>
      <c r="B1480" s="67">
        <v>27013</v>
      </c>
      <c r="C1480" s="67">
        <v>27013</v>
      </c>
      <c r="D1480" s="69" t="s">
        <v>36</v>
      </c>
    </row>
    <row r="1481" spans="1:4" s="74" customFormat="1" ht="15.95" customHeight="1" x14ac:dyDescent="0.25">
      <c r="A1481" s="108" t="s">
        <v>516</v>
      </c>
      <c r="B1481" s="67">
        <v>11259</v>
      </c>
      <c r="C1481" s="67" t="s">
        <v>36</v>
      </c>
      <c r="D1481" s="67">
        <v>11259</v>
      </c>
    </row>
    <row r="1482" spans="1:4" s="52" customFormat="1" ht="15.95" customHeight="1" x14ac:dyDescent="0.25">
      <c r="A1482" s="109" t="s">
        <v>517</v>
      </c>
      <c r="B1482" s="69">
        <v>4966</v>
      </c>
      <c r="C1482" s="69" t="s">
        <v>36</v>
      </c>
      <c r="D1482" s="69">
        <v>4966</v>
      </c>
    </row>
    <row r="1483" spans="1:4" s="52" customFormat="1" ht="15.95" customHeight="1" x14ac:dyDescent="0.25">
      <c r="A1483" s="109" t="s">
        <v>518</v>
      </c>
      <c r="B1483" s="69">
        <v>5355</v>
      </c>
      <c r="C1483" s="69" t="s">
        <v>36</v>
      </c>
      <c r="D1483" s="69">
        <v>5355</v>
      </c>
    </row>
    <row r="1484" spans="1:4" s="52" customFormat="1" ht="15.95" customHeight="1" x14ac:dyDescent="0.25">
      <c r="A1484" s="109" t="s">
        <v>519</v>
      </c>
      <c r="B1484" s="69">
        <v>938</v>
      </c>
      <c r="C1484" s="69" t="s">
        <v>36</v>
      </c>
      <c r="D1484" s="69">
        <v>938</v>
      </c>
    </row>
    <row r="1485" spans="1:4" s="74" customFormat="1" ht="15.95" customHeight="1" x14ac:dyDescent="0.25">
      <c r="A1485" s="108" t="s">
        <v>346</v>
      </c>
      <c r="B1485" s="67">
        <v>17126</v>
      </c>
      <c r="C1485" s="67" t="s">
        <v>36</v>
      </c>
      <c r="D1485" s="67">
        <v>17126</v>
      </c>
    </row>
    <row r="1486" spans="1:4" s="52" customFormat="1" ht="15.95" customHeight="1" x14ac:dyDescent="0.25">
      <c r="A1486" s="109" t="s">
        <v>520</v>
      </c>
      <c r="B1486" s="69">
        <v>7035</v>
      </c>
      <c r="C1486" s="69" t="s">
        <v>36</v>
      </c>
      <c r="D1486" s="69">
        <v>7035</v>
      </c>
    </row>
    <row r="1487" spans="1:4" s="52" customFormat="1" ht="15.95" customHeight="1" x14ac:dyDescent="0.25">
      <c r="A1487" s="109" t="s">
        <v>129</v>
      </c>
      <c r="B1487" s="69">
        <v>1120</v>
      </c>
      <c r="C1487" s="69" t="s">
        <v>36</v>
      </c>
      <c r="D1487" s="69">
        <v>1120</v>
      </c>
    </row>
    <row r="1488" spans="1:4" s="52" customFormat="1" ht="15.95" customHeight="1" x14ac:dyDescent="0.25">
      <c r="A1488" s="109" t="s">
        <v>521</v>
      </c>
      <c r="B1488" s="69">
        <v>6240</v>
      </c>
      <c r="C1488" s="69" t="s">
        <v>36</v>
      </c>
      <c r="D1488" s="69">
        <v>6240</v>
      </c>
    </row>
    <row r="1489" spans="1:4" s="52" customFormat="1" ht="15.95" customHeight="1" x14ac:dyDescent="0.25">
      <c r="A1489" s="109" t="s">
        <v>522</v>
      </c>
      <c r="B1489" s="69">
        <v>2731</v>
      </c>
      <c r="C1489" s="69" t="s">
        <v>36</v>
      </c>
      <c r="D1489" s="69">
        <v>2731</v>
      </c>
    </row>
    <row r="1490" spans="1:4" s="74" customFormat="1" ht="15.95" customHeight="1" x14ac:dyDescent="0.25">
      <c r="A1490" s="108" t="s">
        <v>523</v>
      </c>
      <c r="B1490" s="67">
        <v>30949</v>
      </c>
      <c r="C1490" s="67" t="s">
        <v>36</v>
      </c>
      <c r="D1490" s="67">
        <v>30949</v>
      </c>
    </row>
    <row r="1491" spans="1:4" s="52" customFormat="1" ht="15.95" customHeight="1" x14ac:dyDescent="0.25">
      <c r="A1491" s="109" t="s">
        <v>524</v>
      </c>
      <c r="B1491" s="69">
        <v>4682</v>
      </c>
      <c r="C1491" s="69" t="s">
        <v>36</v>
      </c>
      <c r="D1491" s="69">
        <v>4682</v>
      </c>
    </row>
    <row r="1492" spans="1:4" s="52" customFormat="1" ht="15.95" customHeight="1" x14ac:dyDescent="0.25">
      <c r="A1492" s="109" t="s">
        <v>525</v>
      </c>
      <c r="B1492" s="69">
        <v>2347</v>
      </c>
      <c r="C1492" s="69" t="s">
        <v>36</v>
      </c>
      <c r="D1492" s="69">
        <v>2347</v>
      </c>
    </row>
    <row r="1493" spans="1:4" s="52" customFormat="1" ht="15.95" customHeight="1" x14ac:dyDescent="0.25">
      <c r="A1493" s="109" t="s">
        <v>526</v>
      </c>
      <c r="B1493" s="69">
        <v>2870</v>
      </c>
      <c r="C1493" s="69" t="s">
        <v>36</v>
      </c>
      <c r="D1493" s="69">
        <v>2870</v>
      </c>
    </row>
    <row r="1494" spans="1:4" s="52" customFormat="1" ht="15.95" customHeight="1" x14ac:dyDescent="0.25">
      <c r="A1494" s="109" t="s">
        <v>527</v>
      </c>
      <c r="B1494" s="69">
        <v>1935</v>
      </c>
      <c r="C1494" s="69" t="s">
        <v>36</v>
      </c>
      <c r="D1494" s="69">
        <v>1935</v>
      </c>
    </row>
    <row r="1495" spans="1:4" s="52" customFormat="1" ht="15.95" customHeight="1" x14ac:dyDescent="0.25">
      <c r="A1495" s="109" t="s">
        <v>528</v>
      </c>
      <c r="B1495" s="69">
        <v>2642</v>
      </c>
      <c r="C1495" s="69" t="s">
        <v>36</v>
      </c>
      <c r="D1495" s="69">
        <v>2642</v>
      </c>
    </row>
    <row r="1496" spans="1:4" s="52" customFormat="1" ht="15.95" customHeight="1" x14ac:dyDescent="0.25">
      <c r="A1496" s="109" t="s">
        <v>416</v>
      </c>
      <c r="B1496" s="69">
        <v>1049</v>
      </c>
      <c r="C1496" s="69" t="s">
        <v>36</v>
      </c>
      <c r="D1496" s="69">
        <v>1049</v>
      </c>
    </row>
    <row r="1497" spans="1:4" s="52" customFormat="1" ht="15.95" customHeight="1" x14ac:dyDescent="0.25">
      <c r="A1497" s="109" t="s">
        <v>529</v>
      </c>
      <c r="B1497" s="69">
        <v>3055</v>
      </c>
      <c r="C1497" s="69" t="s">
        <v>36</v>
      </c>
      <c r="D1497" s="69">
        <v>3055</v>
      </c>
    </row>
    <row r="1498" spans="1:4" s="52" customFormat="1" ht="15.95" customHeight="1" x14ac:dyDescent="0.25">
      <c r="A1498" s="109" t="s">
        <v>530</v>
      </c>
      <c r="B1498" s="69">
        <v>1558</v>
      </c>
      <c r="C1498" s="69" t="s">
        <v>36</v>
      </c>
      <c r="D1498" s="69">
        <v>1558</v>
      </c>
    </row>
    <row r="1499" spans="1:4" s="52" customFormat="1" ht="15.95" customHeight="1" x14ac:dyDescent="0.25">
      <c r="A1499" s="109" t="s">
        <v>467</v>
      </c>
      <c r="B1499" s="69">
        <v>3178</v>
      </c>
      <c r="C1499" s="69" t="s">
        <v>36</v>
      </c>
      <c r="D1499" s="69">
        <v>3178</v>
      </c>
    </row>
    <row r="1500" spans="1:4" s="52" customFormat="1" ht="15.95" customHeight="1" x14ac:dyDescent="0.25">
      <c r="A1500" s="109" t="s">
        <v>531</v>
      </c>
      <c r="B1500" s="69">
        <v>3645</v>
      </c>
      <c r="C1500" s="69" t="s">
        <v>36</v>
      </c>
      <c r="D1500" s="69">
        <v>3645</v>
      </c>
    </row>
    <row r="1501" spans="1:4" s="52" customFormat="1" ht="15.95" customHeight="1" x14ac:dyDescent="0.25">
      <c r="A1501" s="109" t="s">
        <v>532</v>
      </c>
      <c r="B1501" s="69">
        <v>3988</v>
      </c>
      <c r="C1501" s="69" t="s">
        <v>36</v>
      </c>
      <c r="D1501" s="69">
        <v>3988</v>
      </c>
    </row>
    <row r="1502" spans="1:4" s="74" customFormat="1" ht="27.75" customHeight="1" x14ac:dyDescent="0.25">
      <c r="A1502" s="117" t="s">
        <v>533</v>
      </c>
      <c r="B1502" s="67">
        <v>17027</v>
      </c>
      <c r="C1502" s="67" t="s">
        <v>36</v>
      </c>
      <c r="D1502" s="67">
        <v>17027</v>
      </c>
    </row>
    <row r="1503" spans="1:4" s="52" customFormat="1" ht="15.95" customHeight="1" x14ac:dyDescent="0.25">
      <c r="A1503" s="109" t="s">
        <v>534</v>
      </c>
      <c r="B1503" s="69">
        <v>6160</v>
      </c>
      <c r="C1503" s="69" t="s">
        <v>36</v>
      </c>
      <c r="D1503" s="69">
        <v>6160</v>
      </c>
    </row>
    <row r="1504" spans="1:4" s="52" customFormat="1" ht="15.95" customHeight="1" x14ac:dyDescent="0.25">
      <c r="A1504" s="109" t="s">
        <v>414</v>
      </c>
      <c r="B1504" s="69">
        <v>694</v>
      </c>
      <c r="C1504" s="69" t="s">
        <v>36</v>
      </c>
      <c r="D1504" s="69">
        <v>694</v>
      </c>
    </row>
    <row r="1505" spans="1:4" s="52" customFormat="1" ht="15.95" customHeight="1" x14ac:dyDescent="0.25">
      <c r="A1505" s="109" t="s">
        <v>535</v>
      </c>
      <c r="B1505" s="69">
        <v>1010</v>
      </c>
      <c r="C1505" s="69" t="s">
        <v>36</v>
      </c>
      <c r="D1505" s="69">
        <v>1010</v>
      </c>
    </row>
    <row r="1506" spans="1:4" s="52" customFormat="1" ht="15.95" customHeight="1" x14ac:dyDescent="0.25">
      <c r="A1506" s="109" t="s">
        <v>536</v>
      </c>
      <c r="B1506" s="69">
        <v>2331</v>
      </c>
      <c r="C1506" s="69" t="s">
        <v>36</v>
      </c>
      <c r="D1506" s="69">
        <v>2331</v>
      </c>
    </row>
    <row r="1507" spans="1:4" s="52" customFormat="1" ht="15.95" customHeight="1" x14ac:dyDescent="0.25">
      <c r="A1507" s="109" t="s">
        <v>537</v>
      </c>
      <c r="B1507" s="69">
        <v>241</v>
      </c>
      <c r="C1507" s="69" t="s">
        <v>36</v>
      </c>
      <c r="D1507" s="69">
        <v>241</v>
      </c>
    </row>
    <row r="1508" spans="1:4" s="52" customFormat="1" ht="15.95" customHeight="1" x14ac:dyDescent="0.25">
      <c r="A1508" s="109" t="s">
        <v>538</v>
      </c>
      <c r="B1508" s="69">
        <v>1186</v>
      </c>
      <c r="C1508" s="69" t="s">
        <v>36</v>
      </c>
      <c r="D1508" s="69">
        <v>1186</v>
      </c>
    </row>
    <row r="1509" spans="1:4" s="52" customFormat="1" ht="15.95" customHeight="1" x14ac:dyDescent="0.25">
      <c r="A1509" s="109" t="s">
        <v>539</v>
      </c>
      <c r="B1509" s="69">
        <v>1384</v>
      </c>
      <c r="C1509" s="69" t="s">
        <v>36</v>
      </c>
      <c r="D1509" s="69">
        <v>1384</v>
      </c>
    </row>
    <row r="1510" spans="1:4" s="52" customFormat="1" ht="15.95" customHeight="1" x14ac:dyDescent="0.25">
      <c r="A1510" s="109" t="s">
        <v>540</v>
      </c>
      <c r="B1510" s="69">
        <v>1191</v>
      </c>
      <c r="C1510" s="69" t="s">
        <v>36</v>
      </c>
      <c r="D1510" s="69">
        <v>1191</v>
      </c>
    </row>
    <row r="1511" spans="1:4" s="52" customFormat="1" ht="15.95" customHeight="1" x14ac:dyDescent="0.25">
      <c r="A1511" s="109" t="s">
        <v>541</v>
      </c>
      <c r="B1511" s="69">
        <v>1596</v>
      </c>
      <c r="C1511" s="69" t="s">
        <v>36</v>
      </c>
      <c r="D1511" s="69">
        <v>1596</v>
      </c>
    </row>
    <row r="1512" spans="1:4" s="52" customFormat="1" ht="15.95" customHeight="1" x14ac:dyDescent="0.25">
      <c r="A1512" s="109" t="s">
        <v>542</v>
      </c>
      <c r="B1512" s="69">
        <v>1234</v>
      </c>
      <c r="C1512" s="69" t="s">
        <v>36</v>
      </c>
      <c r="D1512" s="69">
        <v>1234</v>
      </c>
    </row>
    <row r="1513" spans="1:4" s="74" customFormat="1" ht="32.25" customHeight="1" x14ac:dyDescent="0.25">
      <c r="A1513" s="117" t="s">
        <v>543</v>
      </c>
      <c r="B1513" s="67">
        <v>35836</v>
      </c>
      <c r="C1513" s="67" t="s">
        <v>36</v>
      </c>
      <c r="D1513" s="67">
        <v>35836</v>
      </c>
    </row>
    <row r="1514" spans="1:4" s="52" customFormat="1" ht="15.95" customHeight="1" x14ac:dyDescent="0.25">
      <c r="A1514" s="109" t="s">
        <v>544</v>
      </c>
      <c r="B1514" s="69">
        <v>21343</v>
      </c>
      <c r="C1514" s="69" t="s">
        <v>36</v>
      </c>
      <c r="D1514" s="69">
        <v>21343</v>
      </c>
    </row>
    <row r="1515" spans="1:4" s="52" customFormat="1" ht="15.95" customHeight="1" x14ac:dyDescent="0.25">
      <c r="A1515" s="109" t="s">
        <v>545</v>
      </c>
      <c r="B1515" s="69">
        <v>910</v>
      </c>
      <c r="C1515" s="69" t="s">
        <v>36</v>
      </c>
      <c r="D1515" s="69">
        <v>910</v>
      </c>
    </row>
    <row r="1516" spans="1:4" s="52" customFormat="1" ht="15.95" customHeight="1" x14ac:dyDescent="0.25">
      <c r="A1516" s="109" t="s">
        <v>546</v>
      </c>
      <c r="B1516" s="69">
        <v>523</v>
      </c>
      <c r="C1516" s="69" t="s">
        <v>36</v>
      </c>
      <c r="D1516" s="69">
        <v>523</v>
      </c>
    </row>
    <row r="1517" spans="1:4" s="52" customFormat="1" ht="15.95" customHeight="1" x14ac:dyDescent="0.25">
      <c r="A1517" s="109" t="s">
        <v>547</v>
      </c>
      <c r="B1517" s="69">
        <v>962</v>
      </c>
      <c r="C1517" s="69" t="s">
        <v>36</v>
      </c>
      <c r="D1517" s="69">
        <v>962</v>
      </c>
    </row>
    <row r="1518" spans="1:4" s="52" customFormat="1" ht="15.95" customHeight="1" x14ac:dyDescent="0.25">
      <c r="A1518" s="109" t="s">
        <v>548</v>
      </c>
      <c r="B1518" s="69">
        <v>3472</v>
      </c>
      <c r="C1518" s="69" t="s">
        <v>36</v>
      </c>
      <c r="D1518" s="69">
        <v>3472</v>
      </c>
    </row>
    <row r="1519" spans="1:4" s="52" customFormat="1" ht="15.95" customHeight="1" x14ac:dyDescent="0.25">
      <c r="A1519" s="109" t="s">
        <v>549</v>
      </c>
      <c r="B1519" s="69">
        <v>2917</v>
      </c>
      <c r="C1519" s="69" t="s">
        <v>36</v>
      </c>
      <c r="D1519" s="69">
        <v>2917</v>
      </c>
    </row>
    <row r="1520" spans="1:4" s="52" customFormat="1" ht="15.95" customHeight="1" x14ac:dyDescent="0.25">
      <c r="A1520" s="109" t="s">
        <v>550</v>
      </c>
      <c r="B1520" s="69">
        <v>732</v>
      </c>
      <c r="C1520" s="69" t="s">
        <v>36</v>
      </c>
      <c r="D1520" s="69">
        <v>732</v>
      </c>
    </row>
    <row r="1521" spans="1:4" s="52" customFormat="1" ht="15.95" customHeight="1" x14ac:dyDescent="0.25">
      <c r="A1521" s="109" t="s">
        <v>551</v>
      </c>
      <c r="B1521" s="69">
        <v>4977</v>
      </c>
      <c r="C1521" s="69" t="s">
        <v>36</v>
      </c>
      <c r="D1521" s="69">
        <v>4977</v>
      </c>
    </row>
    <row r="1522" spans="1:4" s="74" customFormat="1" ht="15.75" customHeight="1" x14ac:dyDescent="0.25">
      <c r="A1522" s="117" t="s">
        <v>552</v>
      </c>
      <c r="B1522" s="67">
        <v>41618</v>
      </c>
      <c r="C1522" s="67" t="s">
        <v>36</v>
      </c>
      <c r="D1522" s="67">
        <v>41618</v>
      </c>
    </row>
    <row r="1523" spans="1:4" s="52" customFormat="1" ht="15.95" customHeight="1" x14ac:dyDescent="0.25">
      <c r="A1523" s="109" t="s">
        <v>553</v>
      </c>
      <c r="B1523" s="69">
        <v>11617</v>
      </c>
      <c r="C1523" s="69" t="s">
        <v>36</v>
      </c>
      <c r="D1523" s="69">
        <v>11617</v>
      </c>
    </row>
    <row r="1524" spans="1:4" s="52" customFormat="1" ht="15.95" customHeight="1" x14ac:dyDescent="0.25">
      <c r="A1524" s="109" t="s">
        <v>554</v>
      </c>
      <c r="B1524" s="69">
        <v>4881</v>
      </c>
      <c r="C1524" s="69" t="s">
        <v>36</v>
      </c>
      <c r="D1524" s="69">
        <v>4881</v>
      </c>
    </row>
    <row r="1525" spans="1:4" s="52" customFormat="1" ht="15.95" customHeight="1" x14ac:dyDescent="0.25">
      <c r="A1525" s="109" t="s">
        <v>555</v>
      </c>
      <c r="B1525" s="69">
        <v>1794</v>
      </c>
      <c r="C1525" s="69" t="s">
        <v>36</v>
      </c>
      <c r="D1525" s="69">
        <v>1794</v>
      </c>
    </row>
    <row r="1526" spans="1:4" s="52" customFormat="1" ht="15.95" customHeight="1" x14ac:dyDescent="0.25">
      <c r="A1526" s="109" t="s">
        <v>556</v>
      </c>
      <c r="B1526" s="69">
        <v>13687</v>
      </c>
      <c r="C1526" s="69" t="s">
        <v>36</v>
      </c>
      <c r="D1526" s="69">
        <v>13687</v>
      </c>
    </row>
    <row r="1527" spans="1:4" s="52" customFormat="1" ht="15.95" customHeight="1" x14ac:dyDescent="0.25">
      <c r="A1527" s="109" t="s">
        <v>117</v>
      </c>
      <c r="B1527" s="69">
        <v>3818</v>
      </c>
      <c r="C1527" s="69" t="s">
        <v>36</v>
      </c>
      <c r="D1527" s="69">
        <v>3818</v>
      </c>
    </row>
    <row r="1528" spans="1:4" s="52" customFormat="1" ht="15.95" customHeight="1" x14ac:dyDescent="0.25">
      <c r="A1528" s="109" t="s">
        <v>557</v>
      </c>
      <c r="B1528" s="69">
        <v>3685</v>
      </c>
      <c r="C1528" s="69" t="s">
        <v>36</v>
      </c>
      <c r="D1528" s="69">
        <v>3685</v>
      </c>
    </row>
    <row r="1529" spans="1:4" s="52" customFormat="1" ht="15.95" customHeight="1" x14ac:dyDescent="0.25">
      <c r="A1529" s="109" t="s">
        <v>558</v>
      </c>
      <c r="B1529" s="69">
        <v>2136</v>
      </c>
      <c r="C1529" s="69" t="s">
        <v>36</v>
      </c>
      <c r="D1529" s="69">
        <v>2136</v>
      </c>
    </row>
    <row r="1530" spans="1:4" s="74" customFormat="1" ht="15.95" customHeight="1" x14ac:dyDescent="0.25">
      <c r="A1530" s="108" t="s">
        <v>559</v>
      </c>
      <c r="B1530" s="67">
        <v>6133</v>
      </c>
      <c r="C1530" s="67" t="s">
        <v>36</v>
      </c>
      <c r="D1530" s="67">
        <v>6133</v>
      </c>
    </row>
    <row r="1531" spans="1:4" s="52" customFormat="1" ht="15.95" customHeight="1" x14ac:dyDescent="0.25">
      <c r="A1531" s="109" t="s">
        <v>560</v>
      </c>
      <c r="B1531" s="69">
        <v>2327</v>
      </c>
      <c r="C1531" s="69" t="s">
        <v>36</v>
      </c>
      <c r="D1531" s="69">
        <v>2327</v>
      </c>
    </row>
    <row r="1532" spans="1:4" s="52" customFormat="1" ht="15.95" customHeight="1" x14ac:dyDescent="0.25">
      <c r="A1532" s="109" t="s">
        <v>561</v>
      </c>
      <c r="B1532" s="69" t="s">
        <v>36</v>
      </c>
      <c r="C1532" s="69" t="s">
        <v>36</v>
      </c>
      <c r="D1532" s="69" t="s">
        <v>36</v>
      </c>
    </row>
    <row r="1533" spans="1:4" s="52" customFormat="1" ht="15.95" customHeight="1" x14ac:dyDescent="0.25">
      <c r="A1533" s="109" t="s">
        <v>125</v>
      </c>
      <c r="B1533" s="69">
        <v>694</v>
      </c>
      <c r="C1533" s="69" t="s">
        <v>36</v>
      </c>
      <c r="D1533" s="69">
        <v>694</v>
      </c>
    </row>
    <row r="1534" spans="1:4" s="52" customFormat="1" ht="15.95" customHeight="1" x14ac:dyDescent="0.25">
      <c r="A1534" s="109" t="s">
        <v>562</v>
      </c>
      <c r="B1534" s="69" t="s">
        <v>36</v>
      </c>
      <c r="C1534" s="69" t="s">
        <v>36</v>
      </c>
      <c r="D1534" s="69" t="s">
        <v>36</v>
      </c>
    </row>
    <row r="1535" spans="1:4" s="52" customFormat="1" ht="15.95" customHeight="1" x14ac:dyDescent="0.25">
      <c r="A1535" s="109" t="s">
        <v>563</v>
      </c>
      <c r="B1535" s="69">
        <v>1022</v>
      </c>
      <c r="C1535" s="69" t="s">
        <v>36</v>
      </c>
      <c r="D1535" s="69">
        <v>1022</v>
      </c>
    </row>
    <row r="1536" spans="1:4" s="52" customFormat="1" ht="15.95" customHeight="1" x14ac:dyDescent="0.25">
      <c r="A1536" s="109" t="s">
        <v>564</v>
      </c>
      <c r="B1536" s="69">
        <v>2090</v>
      </c>
      <c r="C1536" s="69" t="s">
        <v>36</v>
      </c>
      <c r="D1536" s="69">
        <v>2090</v>
      </c>
    </row>
    <row r="1537" spans="1:4" s="52" customFormat="1" ht="15.95" customHeight="1" x14ac:dyDescent="0.25">
      <c r="A1537" s="109" t="s">
        <v>565</v>
      </c>
      <c r="B1537" s="69" t="s">
        <v>36</v>
      </c>
      <c r="C1537" s="69" t="s">
        <v>36</v>
      </c>
      <c r="D1537" s="69" t="s">
        <v>36</v>
      </c>
    </row>
    <row r="1538" spans="1:4" s="74" customFormat="1" ht="15.95" customHeight="1" x14ac:dyDescent="0.25">
      <c r="A1538" s="108" t="s">
        <v>566</v>
      </c>
      <c r="B1538" s="67">
        <v>35090</v>
      </c>
      <c r="C1538" s="67" t="s">
        <v>36</v>
      </c>
      <c r="D1538" s="67">
        <v>35090</v>
      </c>
    </row>
    <row r="1539" spans="1:4" s="52" customFormat="1" ht="15.95" customHeight="1" x14ac:dyDescent="0.25">
      <c r="A1539" s="109" t="s">
        <v>567</v>
      </c>
      <c r="B1539" s="69">
        <v>6256</v>
      </c>
      <c r="C1539" s="69" t="s">
        <v>36</v>
      </c>
      <c r="D1539" s="69">
        <v>6256</v>
      </c>
    </row>
    <row r="1540" spans="1:4" s="52" customFormat="1" ht="15.95" customHeight="1" x14ac:dyDescent="0.25">
      <c r="A1540" s="109" t="s">
        <v>568</v>
      </c>
      <c r="B1540" s="69">
        <v>7192</v>
      </c>
      <c r="C1540" s="69" t="s">
        <v>36</v>
      </c>
      <c r="D1540" s="69">
        <v>7192</v>
      </c>
    </row>
    <row r="1541" spans="1:4" s="52" customFormat="1" ht="15.95" customHeight="1" x14ac:dyDescent="0.25">
      <c r="A1541" s="109" t="s">
        <v>569</v>
      </c>
      <c r="B1541" s="69">
        <v>2349</v>
      </c>
      <c r="C1541" s="69" t="s">
        <v>36</v>
      </c>
      <c r="D1541" s="69">
        <v>2349</v>
      </c>
    </row>
    <row r="1542" spans="1:4" s="52" customFormat="1" ht="15.95" customHeight="1" x14ac:dyDescent="0.25">
      <c r="A1542" s="109" t="s">
        <v>570</v>
      </c>
      <c r="B1542" s="69">
        <v>4487</v>
      </c>
      <c r="C1542" s="69" t="s">
        <v>36</v>
      </c>
      <c r="D1542" s="69">
        <v>4487</v>
      </c>
    </row>
    <row r="1543" spans="1:4" s="52" customFormat="1" ht="15.95" customHeight="1" x14ac:dyDescent="0.25">
      <c r="A1543" s="109" t="s">
        <v>571</v>
      </c>
      <c r="B1543" s="69">
        <v>968</v>
      </c>
      <c r="C1543" s="69" t="s">
        <v>36</v>
      </c>
      <c r="D1543" s="69">
        <v>968</v>
      </c>
    </row>
    <row r="1544" spans="1:4" s="52" customFormat="1" ht="15.95" customHeight="1" x14ac:dyDescent="0.25">
      <c r="A1544" s="109" t="s">
        <v>572</v>
      </c>
      <c r="B1544" s="69">
        <v>2957</v>
      </c>
      <c r="C1544" s="69" t="s">
        <v>36</v>
      </c>
      <c r="D1544" s="69">
        <v>2957</v>
      </c>
    </row>
    <row r="1545" spans="1:4" s="52" customFormat="1" ht="15.95" customHeight="1" x14ac:dyDescent="0.25">
      <c r="A1545" s="109" t="s">
        <v>400</v>
      </c>
      <c r="B1545" s="69">
        <v>2544</v>
      </c>
      <c r="C1545" s="69" t="s">
        <v>36</v>
      </c>
      <c r="D1545" s="69">
        <v>2544</v>
      </c>
    </row>
    <row r="1546" spans="1:4" s="52" customFormat="1" ht="15.95" customHeight="1" x14ac:dyDescent="0.25">
      <c r="A1546" s="109" t="s">
        <v>573</v>
      </c>
      <c r="B1546" s="69">
        <v>3309</v>
      </c>
      <c r="C1546" s="69" t="s">
        <v>36</v>
      </c>
      <c r="D1546" s="69">
        <v>3309</v>
      </c>
    </row>
    <row r="1547" spans="1:4" s="52" customFormat="1" ht="15.95" customHeight="1" x14ac:dyDescent="0.25">
      <c r="A1547" s="109" t="s">
        <v>574</v>
      </c>
      <c r="B1547" s="69">
        <v>529</v>
      </c>
      <c r="C1547" s="69" t="s">
        <v>36</v>
      </c>
      <c r="D1547" s="69">
        <v>529</v>
      </c>
    </row>
    <row r="1548" spans="1:4" s="52" customFormat="1" ht="15.95" customHeight="1" x14ac:dyDescent="0.25">
      <c r="A1548" s="109" t="s">
        <v>565</v>
      </c>
      <c r="B1548" s="69">
        <v>2101</v>
      </c>
      <c r="C1548" s="69" t="s">
        <v>36</v>
      </c>
      <c r="D1548" s="69">
        <v>2101</v>
      </c>
    </row>
    <row r="1549" spans="1:4" s="52" customFormat="1" ht="15.95" customHeight="1" x14ac:dyDescent="0.25">
      <c r="A1549" s="109" t="s">
        <v>575</v>
      </c>
      <c r="B1549" s="69">
        <v>2398</v>
      </c>
      <c r="C1549" s="69" t="s">
        <v>36</v>
      </c>
      <c r="D1549" s="69">
        <v>2398</v>
      </c>
    </row>
    <row r="1550" spans="1:4" s="74" customFormat="1" ht="15.95" customHeight="1" x14ac:dyDescent="0.25">
      <c r="A1550" s="108" t="s">
        <v>576</v>
      </c>
      <c r="B1550" s="67">
        <v>55661</v>
      </c>
      <c r="C1550" s="67" t="s">
        <v>36</v>
      </c>
      <c r="D1550" s="67">
        <v>55661</v>
      </c>
    </row>
    <row r="1551" spans="1:4" s="52" customFormat="1" ht="15.95" customHeight="1" x14ac:dyDescent="0.25">
      <c r="A1551" s="109" t="s">
        <v>577</v>
      </c>
      <c r="B1551" s="69">
        <v>12242</v>
      </c>
      <c r="C1551" s="69" t="s">
        <v>36</v>
      </c>
      <c r="D1551" s="69">
        <v>12242</v>
      </c>
    </row>
    <row r="1552" spans="1:4" s="52" customFormat="1" ht="15.95" customHeight="1" x14ac:dyDescent="0.25">
      <c r="A1552" s="109" t="s">
        <v>578</v>
      </c>
      <c r="B1552" s="69">
        <v>4010</v>
      </c>
      <c r="C1552" s="69" t="s">
        <v>36</v>
      </c>
      <c r="D1552" s="69">
        <v>4010</v>
      </c>
    </row>
    <row r="1553" spans="1:4" s="52" customFormat="1" ht="15.95" customHeight="1" x14ac:dyDescent="0.25">
      <c r="A1553" s="109" t="s">
        <v>579</v>
      </c>
      <c r="B1553" s="69">
        <v>1498</v>
      </c>
      <c r="C1553" s="69" t="s">
        <v>36</v>
      </c>
      <c r="D1553" s="69">
        <v>1498</v>
      </c>
    </row>
    <row r="1554" spans="1:4" s="52" customFormat="1" ht="15.95" customHeight="1" x14ac:dyDescent="0.25">
      <c r="A1554" s="109" t="s">
        <v>580</v>
      </c>
      <c r="B1554" s="69">
        <v>5761</v>
      </c>
      <c r="C1554" s="69" t="s">
        <v>36</v>
      </c>
      <c r="D1554" s="69">
        <v>5761</v>
      </c>
    </row>
    <row r="1555" spans="1:4" s="52" customFormat="1" ht="15.95" customHeight="1" x14ac:dyDescent="0.25">
      <c r="A1555" s="109" t="s">
        <v>581</v>
      </c>
      <c r="B1555" s="69">
        <v>4548</v>
      </c>
      <c r="C1555" s="69" t="s">
        <v>36</v>
      </c>
      <c r="D1555" s="69">
        <v>4548</v>
      </c>
    </row>
    <row r="1556" spans="1:4" s="52" customFormat="1" ht="15.95" customHeight="1" x14ac:dyDescent="0.25">
      <c r="A1556" s="109" t="s">
        <v>582</v>
      </c>
      <c r="B1556" s="69">
        <v>5991</v>
      </c>
      <c r="C1556" s="69" t="s">
        <v>36</v>
      </c>
      <c r="D1556" s="69">
        <v>5991</v>
      </c>
    </row>
    <row r="1557" spans="1:4" s="52" customFormat="1" ht="15.95" customHeight="1" x14ac:dyDescent="0.25">
      <c r="A1557" s="109" t="s">
        <v>583</v>
      </c>
      <c r="B1557" s="69">
        <v>3106</v>
      </c>
      <c r="C1557" s="69" t="s">
        <v>36</v>
      </c>
      <c r="D1557" s="69">
        <v>3106</v>
      </c>
    </row>
    <row r="1558" spans="1:4" s="52" customFormat="1" ht="15.95" customHeight="1" x14ac:dyDescent="0.25">
      <c r="A1558" s="109" t="s">
        <v>584</v>
      </c>
      <c r="B1558" s="69">
        <v>1197</v>
      </c>
      <c r="C1558" s="69" t="s">
        <v>36</v>
      </c>
      <c r="D1558" s="69">
        <v>1197</v>
      </c>
    </row>
    <row r="1559" spans="1:4" s="52" customFormat="1" ht="15.95" customHeight="1" x14ac:dyDescent="0.25">
      <c r="A1559" s="109" t="s">
        <v>585</v>
      </c>
      <c r="B1559" s="69">
        <v>246</v>
      </c>
      <c r="C1559" s="69" t="s">
        <v>36</v>
      </c>
      <c r="D1559" s="69">
        <v>246</v>
      </c>
    </row>
    <row r="1560" spans="1:4" s="52" customFormat="1" ht="15.95" customHeight="1" x14ac:dyDescent="0.25">
      <c r="A1560" s="109" t="s">
        <v>586</v>
      </c>
      <c r="B1560" s="69">
        <v>3870</v>
      </c>
      <c r="C1560" s="69" t="s">
        <v>36</v>
      </c>
      <c r="D1560" s="69">
        <v>3870</v>
      </c>
    </row>
    <row r="1561" spans="1:4" s="52" customFormat="1" ht="15.95" customHeight="1" x14ac:dyDescent="0.25">
      <c r="A1561" s="109" t="s">
        <v>498</v>
      </c>
      <c r="B1561" s="69">
        <v>2937</v>
      </c>
      <c r="C1561" s="69" t="s">
        <v>36</v>
      </c>
      <c r="D1561" s="69">
        <v>2937</v>
      </c>
    </row>
    <row r="1562" spans="1:4" s="52" customFormat="1" ht="15.95" customHeight="1" x14ac:dyDescent="0.25">
      <c r="A1562" s="109" t="s">
        <v>587</v>
      </c>
      <c r="B1562" s="69">
        <v>4924</v>
      </c>
      <c r="C1562" s="69" t="s">
        <v>36</v>
      </c>
      <c r="D1562" s="69">
        <v>4924</v>
      </c>
    </row>
    <row r="1563" spans="1:4" s="52" customFormat="1" ht="15.95" customHeight="1" x14ac:dyDescent="0.25">
      <c r="A1563" s="109" t="s">
        <v>588</v>
      </c>
      <c r="B1563" s="69">
        <v>3022</v>
      </c>
      <c r="C1563" s="69" t="s">
        <v>36</v>
      </c>
      <c r="D1563" s="69">
        <v>3022</v>
      </c>
    </row>
    <row r="1564" spans="1:4" s="52" customFormat="1" ht="15.95" customHeight="1" x14ac:dyDescent="0.25">
      <c r="A1564" s="109" t="s">
        <v>589</v>
      </c>
      <c r="B1564" s="69">
        <v>2309</v>
      </c>
      <c r="C1564" s="69" t="s">
        <v>36</v>
      </c>
      <c r="D1564" s="69">
        <v>2309</v>
      </c>
    </row>
    <row r="1565" spans="1:4" s="52" customFormat="1" ht="15.95" customHeight="1" x14ac:dyDescent="0.25">
      <c r="A1565" s="109"/>
      <c r="B1565" s="69"/>
      <c r="C1565" s="69"/>
      <c r="D1565" s="69"/>
    </row>
    <row r="1566" spans="1:4" s="74" customFormat="1" ht="15.95" customHeight="1" x14ac:dyDescent="0.25">
      <c r="A1566" s="108" t="s">
        <v>590</v>
      </c>
      <c r="B1566" s="67">
        <v>19992</v>
      </c>
      <c r="C1566" s="67" t="s">
        <v>36</v>
      </c>
      <c r="D1566" s="67">
        <v>19992</v>
      </c>
    </row>
    <row r="1567" spans="1:4" s="52" customFormat="1" ht="15.95" customHeight="1" x14ac:dyDescent="0.25">
      <c r="A1567" s="109" t="s">
        <v>591</v>
      </c>
      <c r="B1567" s="69">
        <v>6960</v>
      </c>
      <c r="C1567" s="69" t="s">
        <v>36</v>
      </c>
      <c r="D1567" s="69">
        <v>6960</v>
      </c>
    </row>
    <row r="1568" spans="1:4" s="52" customFormat="1" ht="15.95" customHeight="1" x14ac:dyDescent="0.25">
      <c r="A1568" s="109" t="s">
        <v>592</v>
      </c>
      <c r="B1568" s="69">
        <v>2453</v>
      </c>
      <c r="C1568" s="69" t="s">
        <v>36</v>
      </c>
      <c r="D1568" s="69">
        <v>2453</v>
      </c>
    </row>
    <row r="1569" spans="1:4" s="52" customFormat="1" ht="15.95" customHeight="1" x14ac:dyDescent="0.25">
      <c r="A1569" s="109" t="s">
        <v>593</v>
      </c>
      <c r="B1569" s="69">
        <v>1754</v>
      </c>
      <c r="C1569" s="69" t="s">
        <v>36</v>
      </c>
      <c r="D1569" s="69">
        <v>1754</v>
      </c>
    </row>
    <row r="1570" spans="1:4" s="52" customFormat="1" ht="15.95" customHeight="1" x14ac:dyDescent="0.25">
      <c r="A1570" s="109" t="s">
        <v>594</v>
      </c>
      <c r="B1570" s="69">
        <v>2650</v>
      </c>
      <c r="C1570" s="69" t="s">
        <v>36</v>
      </c>
      <c r="D1570" s="69">
        <v>2650</v>
      </c>
    </row>
    <row r="1571" spans="1:4" s="52" customFormat="1" ht="15.95" customHeight="1" x14ac:dyDescent="0.25">
      <c r="A1571" s="109" t="s">
        <v>595</v>
      </c>
      <c r="B1571" s="69">
        <v>1490</v>
      </c>
      <c r="C1571" s="69" t="s">
        <v>36</v>
      </c>
      <c r="D1571" s="69">
        <v>1490</v>
      </c>
    </row>
    <row r="1572" spans="1:4" s="52" customFormat="1" ht="15.95" customHeight="1" x14ac:dyDescent="0.25">
      <c r="A1572" s="109" t="s">
        <v>596</v>
      </c>
      <c r="B1572" s="69">
        <v>1382</v>
      </c>
      <c r="C1572" s="69" t="s">
        <v>36</v>
      </c>
      <c r="D1572" s="69">
        <v>1382</v>
      </c>
    </row>
    <row r="1573" spans="1:4" s="52" customFormat="1" ht="15.95" customHeight="1" x14ac:dyDescent="0.25">
      <c r="A1573" s="109" t="s">
        <v>597</v>
      </c>
      <c r="B1573" s="69">
        <v>868</v>
      </c>
      <c r="C1573" s="69" t="s">
        <v>36</v>
      </c>
      <c r="D1573" s="69">
        <v>868</v>
      </c>
    </row>
    <row r="1574" spans="1:4" s="52" customFormat="1" ht="15.95" customHeight="1" x14ac:dyDescent="0.25">
      <c r="A1574" s="109" t="s">
        <v>598</v>
      </c>
      <c r="B1574" s="69">
        <v>2134</v>
      </c>
      <c r="C1574" s="69" t="s">
        <v>36</v>
      </c>
      <c r="D1574" s="69">
        <v>2134</v>
      </c>
    </row>
    <row r="1575" spans="1:4" s="52" customFormat="1" ht="15.95" customHeight="1" x14ac:dyDescent="0.25">
      <c r="A1575" s="109" t="s">
        <v>599</v>
      </c>
      <c r="B1575" s="69">
        <v>301</v>
      </c>
      <c r="C1575" s="69" t="s">
        <v>36</v>
      </c>
      <c r="D1575" s="69">
        <v>301</v>
      </c>
    </row>
    <row r="1576" spans="1:4" s="74" customFormat="1" ht="15.95" customHeight="1" x14ac:dyDescent="0.25">
      <c r="A1576" s="108" t="s">
        <v>600</v>
      </c>
      <c r="B1576" s="67">
        <v>10636</v>
      </c>
      <c r="C1576" s="67" t="s">
        <v>36</v>
      </c>
      <c r="D1576" s="67">
        <v>10636</v>
      </c>
    </row>
    <row r="1577" spans="1:4" s="52" customFormat="1" ht="15.95" customHeight="1" x14ac:dyDescent="0.25">
      <c r="A1577" s="109" t="s">
        <v>601</v>
      </c>
      <c r="B1577" s="69">
        <v>3951</v>
      </c>
      <c r="C1577" s="69" t="s">
        <v>36</v>
      </c>
      <c r="D1577" s="69">
        <v>3951</v>
      </c>
    </row>
    <row r="1578" spans="1:4" s="52" customFormat="1" ht="15.95" customHeight="1" x14ac:dyDescent="0.25">
      <c r="A1578" s="109" t="s">
        <v>602</v>
      </c>
      <c r="B1578" s="69">
        <v>1062</v>
      </c>
      <c r="C1578" s="69" t="s">
        <v>36</v>
      </c>
      <c r="D1578" s="69">
        <v>1062</v>
      </c>
    </row>
    <row r="1579" spans="1:4" s="52" customFormat="1" ht="15.95" customHeight="1" x14ac:dyDescent="0.25">
      <c r="A1579" s="109" t="s">
        <v>603</v>
      </c>
      <c r="B1579" s="69">
        <v>1527</v>
      </c>
      <c r="C1579" s="69" t="s">
        <v>36</v>
      </c>
      <c r="D1579" s="69">
        <v>1527</v>
      </c>
    </row>
    <row r="1580" spans="1:4" s="52" customFormat="1" ht="15.95" customHeight="1" x14ac:dyDescent="0.25">
      <c r="A1580" s="109" t="s">
        <v>604</v>
      </c>
      <c r="B1580" s="69">
        <v>2354</v>
      </c>
      <c r="C1580" s="69" t="s">
        <v>36</v>
      </c>
      <c r="D1580" s="69">
        <v>2354</v>
      </c>
    </row>
    <row r="1581" spans="1:4" s="52" customFormat="1" ht="15.95" customHeight="1" x14ac:dyDescent="0.25">
      <c r="A1581" s="109" t="s">
        <v>605</v>
      </c>
      <c r="B1581" s="69">
        <v>565</v>
      </c>
      <c r="C1581" s="69" t="s">
        <v>36</v>
      </c>
      <c r="D1581" s="69">
        <v>565</v>
      </c>
    </row>
    <row r="1582" spans="1:4" s="52" customFormat="1" ht="15.95" customHeight="1" x14ac:dyDescent="0.25">
      <c r="A1582" s="109" t="s">
        <v>606</v>
      </c>
      <c r="B1582" s="69">
        <v>1177</v>
      </c>
      <c r="C1582" s="69" t="s">
        <v>36</v>
      </c>
      <c r="D1582" s="69">
        <v>1177</v>
      </c>
    </row>
    <row r="1583" spans="1:4" s="74" customFormat="1" ht="15.95" customHeight="1" x14ac:dyDescent="0.25">
      <c r="A1583" s="108" t="s">
        <v>607</v>
      </c>
      <c r="B1583" s="67">
        <v>20551</v>
      </c>
      <c r="C1583" s="67" t="s">
        <v>36</v>
      </c>
      <c r="D1583" s="67">
        <v>20551</v>
      </c>
    </row>
    <row r="1584" spans="1:4" s="52" customFormat="1" ht="15.95" customHeight="1" x14ac:dyDescent="0.25">
      <c r="A1584" s="109" t="s">
        <v>608</v>
      </c>
      <c r="B1584" s="69">
        <v>433</v>
      </c>
      <c r="C1584" s="69" t="s">
        <v>36</v>
      </c>
      <c r="D1584" s="69">
        <v>433</v>
      </c>
    </row>
    <row r="1585" spans="1:4" s="52" customFormat="1" ht="15.95" customHeight="1" x14ac:dyDescent="0.25">
      <c r="A1585" s="109" t="s">
        <v>129</v>
      </c>
      <c r="B1585" s="69">
        <v>1038</v>
      </c>
      <c r="C1585" s="69" t="s">
        <v>36</v>
      </c>
      <c r="D1585" s="69">
        <v>1038</v>
      </c>
    </row>
    <row r="1586" spans="1:4" s="52" customFormat="1" ht="15.95" customHeight="1" x14ac:dyDescent="0.25">
      <c r="A1586" s="109" t="s">
        <v>609</v>
      </c>
      <c r="B1586" s="69">
        <v>1677</v>
      </c>
      <c r="C1586" s="69" t="s">
        <v>36</v>
      </c>
      <c r="D1586" s="69">
        <v>1677</v>
      </c>
    </row>
    <row r="1587" spans="1:4" s="52" customFormat="1" ht="15.95" customHeight="1" x14ac:dyDescent="0.25">
      <c r="A1587" s="109" t="s">
        <v>610</v>
      </c>
      <c r="B1587" s="69">
        <v>91</v>
      </c>
      <c r="C1587" s="69" t="s">
        <v>36</v>
      </c>
      <c r="D1587" s="69">
        <v>91</v>
      </c>
    </row>
    <row r="1588" spans="1:4" s="52" customFormat="1" ht="15.95" customHeight="1" x14ac:dyDescent="0.25">
      <c r="A1588" s="109" t="s">
        <v>611</v>
      </c>
      <c r="B1588" s="69">
        <v>2233</v>
      </c>
      <c r="C1588" s="69" t="s">
        <v>36</v>
      </c>
      <c r="D1588" s="69">
        <v>2233</v>
      </c>
    </row>
    <row r="1589" spans="1:4" s="52" customFormat="1" ht="15.95" customHeight="1" x14ac:dyDescent="0.25">
      <c r="A1589" s="109" t="s">
        <v>612</v>
      </c>
      <c r="B1589" s="69">
        <v>543</v>
      </c>
      <c r="C1589" s="69" t="s">
        <v>36</v>
      </c>
      <c r="D1589" s="69">
        <v>543</v>
      </c>
    </row>
    <row r="1590" spans="1:4" s="52" customFormat="1" ht="15.95" customHeight="1" x14ac:dyDescent="0.25">
      <c r="A1590" s="109" t="s">
        <v>613</v>
      </c>
      <c r="B1590" s="69">
        <v>1053</v>
      </c>
      <c r="C1590" s="69" t="s">
        <v>36</v>
      </c>
      <c r="D1590" s="69">
        <v>1053</v>
      </c>
    </row>
    <row r="1591" spans="1:4" s="52" customFormat="1" ht="15.95" customHeight="1" x14ac:dyDescent="0.25">
      <c r="A1591" s="109" t="s">
        <v>614</v>
      </c>
      <c r="B1591" s="69">
        <v>1720</v>
      </c>
      <c r="C1591" s="69" t="s">
        <v>36</v>
      </c>
      <c r="D1591" s="69">
        <v>1720</v>
      </c>
    </row>
    <row r="1592" spans="1:4" s="52" customFormat="1" ht="15.95" customHeight="1" x14ac:dyDescent="0.25">
      <c r="A1592" s="109" t="s">
        <v>433</v>
      </c>
      <c r="B1592" s="69">
        <v>321</v>
      </c>
      <c r="C1592" s="69" t="s">
        <v>36</v>
      </c>
      <c r="D1592" s="69">
        <v>321</v>
      </c>
    </row>
    <row r="1593" spans="1:4" s="52" customFormat="1" ht="15.95" customHeight="1" x14ac:dyDescent="0.25">
      <c r="A1593" s="109" t="s">
        <v>615</v>
      </c>
      <c r="B1593" s="69">
        <v>598</v>
      </c>
      <c r="C1593" s="69" t="s">
        <v>36</v>
      </c>
      <c r="D1593" s="69">
        <v>598</v>
      </c>
    </row>
    <row r="1594" spans="1:4" s="52" customFormat="1" ht="15.95" customHeight="1" x14ac:dyDescent="0.25">
      <c r="A1594" s="109" t="s">
        <v>616</v>
      </c>
      <c r="B1594" s="69">
        <v>1884</v>
      </c>
      <c r="C1594" s="69" t="s">
        <v>36</v>
      </c>
      <c r="D1594" s="69">
        <v>1884</v>
      </c>
    </row>
    <row r="1595" spans="1:4" s="52" customFormat="1" ht="15.95" customHeight="1" x14ac:dyDescent="0.25">
      <c r="A1595" s="109" t="s">
        <v>617</v>
      </c>
      <c r="B1595" s="69">
        <v>1389</v>
      </c>
      <c r="C1595" s="69" t="s">
        <v>36</v>
      </c>
      <c r="D1595" s="69">
        <v>1389</v>
      </c>
    </row>
    <row r="1596" spans="1:4" s="52" customFormat="1" ht="15.95" customHeight="1" x14ac:dyDescent="0.25">
      <c r="A1596" s="109" t="s">
        <v>618</v>
      </c>
      <c r="B1596" s="69">
        <v>721</v>
      </c>
      <c r="C1596" s="69" t="s">
        <v>36</v>
      </c>
      <c r="D1596" s="69">
        <v>721</v>
      </c>
    </row>
    <row r="1597" spans="1:4" s="52" customFormat="1" ht="15.95" customHeight="1" x14ac:dyDescent="0.25">
      <c r="A1597" s="109" t="s">
        <v>619</v>
      </c>
      <c r="B1597" s="69">
        <v>1683</v>
      </c>
      <c r="C1597" s="69" t="s">
        <v>36</v>
      </c>
      <c r="D1597" s="69">
        <v>1683</v>
      </c>
    </row>
    <row r="1598" spans="1:4" s="52" customFormat="1" ht="15.95" customHeight="1" x14ac:dyDescent="0.25">
      <c r="A1598" s="109" t="s">
        <v>620</v>
      </c>
      <c r="B1598" s="69">
        <v>2023</v>
      </c>
      <c r="C1598" s="69" t="s">
        <v>36</v>
      </c>
      <c r="D1598" s="69">
        <v>2023</v>
      </c>
    </row>
    <row r="1599" spans="1:4" s="52" customFormat="1" ht="15.95" customHeight="1" x14ac:dyDescent="0.25">
      <c r="A1599" s="109" t="s">
        <v>621</v>
      </c>
      <c r="B1599" s="69">
        <v>1712</v>
      </c>
      <c r="C1599" s="69" t="s">
        <v>36</v>
      </c>
      <c r="D1599" s="69">
        <v>1712</v>
      </c>
    </row>
    <row r="1600" spans="1:4" s="52" customFormat="1" ht="15.95" customHeight="1" x14ac:dyDescent="0.25">
      <c r="A1600" s="109" t="s">
        <v>622</v>
      </c>
      <c r="B1600" s="69">
        <v>927</v>
      </c>
      <c r="C1600" s="69" t="s">
        <v>36</v>
      </c>
      <c r="D1600" s="69">
        <v>927</v>
      </c>
    </row>
    <row r="1601" spans="1:4" s="52" customFormat="1" ht="15.95" customHeight="1" x14ac:dyDescent="0.25">
      <c r="A1601" s="109" t="s">
        <v>623</v>
      </c>
      <c r="B1601" s="69">
        <v>505</v>
      </c>
      <c r="C1601" s="69" t="s">
        <v>36</v>
      </c>
      <c r="D1601" s="69">
        <v>505</v>
      </c>
    </row>
    <row r="1602" spans="1:4" s="74" customFormat="1" ht="15.95" customHeight="1" x14ac:dyDescent="0.25">
      <c r="A1602" s="108" t="s">
        <v>624</v>
      </c>
      <c r="B1602" s="67">
        <v>29060</v>
      </c>
      <c r="C1602" s="67" t="s">
        <v>36</v>
      </c>
      <c r="D1602" s="67">
        <v>29060</v>
      </c>
    </row>
    <row r="1603" spans="1:4" s="52" customFormat="1" ht="15.95" customHeight="1" x14ac:dyDescent="0.25">
      <c r="A1603" s="109" t="s">
        <v>625</v>
      </c>
      <c r="B1603" s="69">
        <v>6687</v>
      </c>
      <c r="C1603" s="69" t="s">
        <v>36</v>
      </c>
      <c r="D1603" s="69">
        <v>6687</v>
      </c>
    </row>
    <row r="1604" spans="1:4" s="52" customFormat="1" ht="15.95" customHeight="1" x14ac:dyDescent="0.25">
      <c r="A1604" s="109" t="s">
        <v>626</v>
      </c>
      <c r="B1604" s="69">
        <v>6780</v>
      </c>
      <c r="C1604" s="69" t="s">
        <v>36</v>
      </c>
      <c r="D1604" s="69">
        <v>6780</v>
      </c>
    </row>
    <row r="1605" spans="1:4" s="52" customFormat="1" ht="15.95" customHeight="1" x14ac:dyDescent="0.25">
      <c r="A1605" s="109" t="s">
        <v>627</v>
      </c>
      <c r="B1605" s="69">
        <v>753</v>
      </c>
      <c r="C1605" s="69" t="s">
        <v>36</v>
      </c>
      <c r="D1605" s="69">
        <v>753</v>
      </c>
    </row>
    <row r="1606" spans="1:4" s="52" customFormat="1" ht="15.95" customHeight="1" x14ac:dyDescent="0.25">
      <c r="A1606" s="109" t="s">
        <v>603</v>
      </c>
      <c r="B1606" s="69">
        <v>3185</v>
      </c>
      <c r="C1606" s="69" t="s">
        <v>36</v>
      </c>
      <c r="D1606" s="69">
        <v>3185</v>
      </c>
    </row>
    <row r="1607" spans="1:4" s="52" customFormat="1" ht="15.95" customHeight="1" x14ac:dyDescent="0.25">
      <c r="A1607" s="109" t="s">
        <v>628</v>
      </c>
      <c r="B1607" s="69">
        <v>2606</v>
      </c>
      <c r="C1607" s="69" t="s">
        <v>36</v>
      </c>
      <c r="D1607" s="69">
        <v>2606</v>
      </c>
    </row>
    <row r="1608" spans="1:4" s="52" customFormat="1" ht="15.95" customHeight="1" x14ac:dyDescent="0.25">
      <c r="A1608" s="109" t="s">
        <v>400</v>
      </c>
      <c r="B1608" s="69">
        <v>2241</v>
      </c>
      <c r="C1608" s="69" t="s">
        <v>36</v>
      </c>
      <c r="D1608" s="69">
        <v>2241</v>
      </c>
    </row>
    <row r="1609" spans="1:4" s="52" customFormat="1" ht="15.95" customHeight="1" x14ac:dyDescent="0.25">
      <c r="A1609" s="109" t="s">
        <v>629</v>
      </c>
      <c r="B1609" s="69">
        <v>2398</v>
      </c>
      <c r="C1609" s="69" t="s">
        <v>36</v>
      </c>
      <c r="D1609" s="69">
        <v>2398</v>
      </c>
    </row>
    <row r="1610" spans="1:4" s="52" customFormat="1" ht="15.95" customHeight="1" x14ac:dyDescent="0.25">
      <c r="A1610" s="109" t="s">
        <v>630</v>
      </c>
      <c r="B1610" s="69">
        <v>3888</v>
      </c>
      <c r="C1610" s="69" t="s">
        <v>36</v>
      </c>
      <c r="D1610" s="69">
        <v>3888</v>
      </c>
    </row>
    <row r="1611" spans="1:4" s="52" customFormat="1" ht="15.95" customHeight="1" x14ac:dyDescent="0.25">
      <c r="A1611" s="109" t="s">
        <v>631</v>
      </c>
      <c r="B1611" s="69">
        <v>522</v>
      </c>
      <c r="C1611" s="69" t="s">
        <v>36</v>
      </c>
      <c r="D1611" s="69">
        <v>522</v>
      </c>
    </row>
    <row r="1612" spans="1:4" s="74" customFormat="1" ht="15.95" customHeight="1" x14ac:dyDescent="0.25">
      <c r="A1612" s="108" t="s">
        <v>632</v>
      </c>
      <c r="B1612" s="67">
        <v>25477</v>
      </c>
      <c r="C1612" s="67" t="s">
        <v>36</v>
      </c>
      <c r="D1612" s="67">
        <v>25477</v>
      </c>
    </row>
    <row r="1613" spans="1:4" s="52" customFormat="1" ht="15.95" customHeight="1" x14ac:dyDescent="0.25">
      <c r="A1613" s="109" t="s">
        <v>633</v>
      </c>
      <c r="B1613" s="69">
        <v>8075</v>
      </c>
      <c r="C1613" s="69" t="s">
        <v>36</v>
      </c>
      <c r="D1613" s="69">
        <v>8075</v>
      </c>
    </row>
    <row r="1614" spans="1:4" s="52" customFormat="1" ht="15.95" customHeight="1" x14ac:dyDescent="0.25">
      <c r="A1614" s="109" t="s">
        <v>634</v>
      </c>
      <c r="B1614" s="69">
        <v>4009</v>
      </c>
      <c r="C1614" s="69" t="s">
        <v>36</v>
      </c>
      <c r="D1614" s="69">
        <v>4009</v>
      </c>
    </row>
    <row r="1615" spans="1:4" s="52" customFormat="1" ht="15.95" customHeight="1" x14ac:dyDescent="0.25">
      <c r="A1615" s="109" t="s">
        <v>605</v>
      </c>
      <c r="B1615" s="69">
        <v>754</v>
      </c>
      <c r="C1615" s="69" t="s">
        <v>36</v>
      </c>
      <c r="D1615" s="69">
        <v>754</v>
      </c>
    </row>
    <row r="1616" spans="1:4" s="52" customFormat="1" ht="15.95" customHeight="1" x14ac:dyDescent="0.25">
      <c r="A1616" s="109" t="s">
        <v>635</v>
      </c>
      <c r="B1616" s="69">
        <v>2569</v>
      </c>
      <c r="C1616" s="69" t="s">
        <v>36</v>
      </c>
      <c r="D1616" s="69">
        <v>2569</v>
      </c>
    </row>
    <row r="1617" spans="1:4" s="52" customFormat="1" ht="15.95" customHeight="1" x14ac:dyDescent="0.25">
      <c r="A1617" s="109" t="s">
        <v>636</v>
      </c>
      <c r="B1617" s="69">
        <v>7282</v>
      </c>
      <c r="C1617" s="69" t="s">
        <v>36</v>
      </c>
      <c r="D1617" s="69">
        <v>7282</v>
      </c>
    </row>
    <row r="1618" spans="1:4" s="52" customFormat="1" ht="15.95" customHeight="1" x14ac:dyDescent="0.25">
      <c r="A1618" s="109" t="s">
        <v>637</v>
      </c>
      <c r="B1618" s="69">
        <v>2788</v>
      </c>
      <c r="C1618" s="69" t="s">
        <v>36</v>
      </c>
      <c r="D1618" s="69">
        <v>2788</v>
      </c>
    </row>
    <row r="1619" spans="1:4" s="74" customFormat="1" ht="15.95" customHeight="1" x14ac:dyDescent="0.25">
      <c r="A1619" s="108" t="s">
        <v>638</v>
      </c>
      <c r="B1619" s="67">
        <v>31690</v>
      </c>
      <c r="C1619" s="67" t="s">
        <v>36</v>
      </c>
      <c r="D1619" s="67">
        <v>31690</v>
      </c>
    </row>
    <row r="1620" spans="1:4" s="52" customFormat="1" ht="15.95" customHeight="1" x14ac:dyDescent="0.25">
      <c r="A1620" s="109" t="s">
        <v>639</v>
      </c>
      <c r="B1620" s="69">
        <v>13195</v>
      </c>
      <c r="C1620" s="69" t="s">
        <v>36</v>
      </c>
      <c r="D1620" s="69">
        <v>13195</v>
      </c>
    </row>
    <row r="1621" spans="1:4" s="52" customFormat="1" ht="15.95" customHeight="1" x14ac:dyDescent="0.25">
      <c r="A1621" s="109" t="s">
        <v>640</v>
      </c>
      <c r="B1621" s="69">
        <v>3825</v>
      </c>
      <c r="C1621" s="69" t="s">
        <v>36</v>
      </c>
      <c r="D1621" s="69">
        <v>3825</v>
      </c>
    </row>
    <row r="1622" spans="1:4" s="52" customFormat="1" ht="15.95" customHeight="1" x14ac:dyDescent="0.25">
      <c r="A1622" s="109" t="s">
        <v>641</v>
      </c>
      <c r="B1622" s="69">
        <v>2265</v>
      </c>
      <c r="C1622" s="69" t="s">
        <v>36</v>
      </c>
      <c r="D1622" s="69">
        <v>2265</v>
      </c>
    </row>
    <row r="1623" spans="1:4" s="52" customFormat="1" ht="15.95" customHeight="1" x14ac:dyDescent="0.25">
      <c r="A1623" s="109" t="s">
        <v>642</v>
      </c>
      <c r="B1623" s="69">
        <v>2496</v>
      </c>
      <c r="C1623" s="69" t="s">
        <v>36</v>
      </c>
      <c r="D1623" s="69">
        <v>2496</v>
      </c>
    </row>
    <row r="1624" spans="1:4" s="52" customFormat="1" ht="15.95" customHeight="1" x14ac:dyDescent="0.25">
      <c r="A1624" s="109" t="s">
        <v>643</v>
      </c>
      <c r="B1624" s="69">
        <v>5066</v>
      </c>
      <c r="C1624" s="69" t="s">
        <v>36</v>
      </c>
      <c r="D1624" s="69">
        <v>5066</v>
      </c>
    </row>
    <row r="1625" spans="1:4" s="52" customFormat="1" ht="15.95" customHeight="1" x14ac:dyDescent="0.25">
      <c r="A1625" s="109" t="s">
        <v>644</v>
      </c>
      <c r="B1625" s="69">
        <v>2312</v>
      </c>
      <c r="C1625" s="69" t="s">
        <v>36</v>
      </c>
      <c r="D1625" s="69">
        <v>2312</v>
      </c>
    </row>
    <row r="1626" spans="1:4" s="52" customFormat="1" ht="15.95" customHeight="1" x14ac:dyDescent="0.25">
      <c r="A1626" s="109" t="s">
        <v>645</v>
      </c>
      <c r="B1626" s="69">
        <v>2531</v>
      </c>
      <c r="C1626" s="69" t="s">
        <v>36</v>
      </c>
      <c r="D1626" s="69">
        <v>2531</v>
      </c>
    </row>
    <row r="1627" spans="1:4" s="74" customFormat="1" ht="15.95" customHeight="1" x14ac:dyDescent="0.25">
      <c r="A1627" s="108" t="s">
        <v>646</v>
      </c>
      <c r="B1627" s="67">
        <v>53205</v>
      </c>
      <c r="C1627" s="67" t="s">
        <v>36</v>
      </c>
      <c r="D1627" s="67">
        <v>53205</v>
      </c>
    </row>
    <row r="1628" spans="1:4" s="52" customFormat="1" ht="15.95" customHeight="1" x14ac:dyDescent="0.25">
      <c r="A1628" s="109" t="s">
        <v>647</v>
      </c>
      <c r="B1628" s="69">
        <v>22136</v>
      </c>
      <c r="C1628" s="69" t="s">
        <v>36</v>
      </c>
      <c r="D1628" s="69">
        <v>22136</v>
      </c>
    </row>
    <row r="1629" spans="1:4" s="52" customFormat="1" ht="15.95" customHeight="1" x14ac:dyDescent="0.25">
      <c r="A1629" s="109" t="s">
        <v>648</v>
      </c>
      <c r="B1629" s="69">
        <v>11909</v>
      </c>
      <c r="C1629" s="69" t="s">
        <v>36</v>
      </c>
      <c r="D1629" s="69">
        <v>11909</v>
      </c>
    </row>
    <row r="1630" spans="1:4" s="52" customFormat="1" ht="15.95" customHeight="1" x14ac:dyDescent="0.25">
      <c r="A1630" s="109" t="s">
        <v>649</v>
      </c>
      <c r="B1630" s="69">
        <v>5108</v>
      </c>
      <c r="C1630" s="69" t="s">
        <v>36</v>
      </c>
      <c r="D1630" s="69">
        <v>5108</v>
      </c>
    </row>
    <row r="1631" spans="1:4" s="52" customFormat="1" ht="15.95" customHeight="1" x14ac:dyDescent="0.25">
      <c r="A1631" s="109" t="s">
        <v>467</v>
      </c>
      <c r="B1631" s="69">
        <v>6408</v>
      </c>
      <c r="C1631" s="69" t="s">
        <v>36</v>
      </c>
      <c r="D1631" s="69">
        <v>6408</v>
      </c>
    </row>
    <row r="1632" spans="1:4" s="52" customFormat="1" ht="15.95" customHeight="1" x14ac:dyDescent="0.25">
      <c r="A1632" s="109" t="s">
        <v>650</v>
      </c>
      <c r="B1632" s="69">
        <v>548</v>
      </c>
      <c r="C1632" s="69" t="s">
        <v>36</v>
      </c>
      <c r="D1632" s="69">
        <v>548</v>
      </c>
    </row>
    <row r="1633" spans="1:4" s="52" customFormat="1" ht="15.95" customHeight="1" x14ac:dyDescent="0.25">
      <c r="A1633" s="109" t="s">
        <v>651</v>
      </c>
      <c r="B1633" s="69">
        <v>1479</v>
      </c>
      <c r="C1633" s="69" t="s">
        <v>36</v>
      </c>
      <c r="D1633" s="69">
        <v>1479</v>
      </c>
    </row>
    <row r="1634" spans="1:4" s="52" customFormat="1" ht="15.95" customHeight="1" x14ac:dyDescent="0.25">
      <c r="A1634" s="109" t="s">
        <v>652</v>
      </c>
      <c r="B1634" s="69">
        <v>5617</v>
      </c>
      <c r="C1634" s="69" t="s">
        <v>36</v>
      </c>
      <c r="D1634" s="69">
        <v>5617</v>
      </c>
    </row>
    <row r="1635" spans="1:4" s="52" customFormat="1" ht="15.95" customHeight="1" x14ac:dyDescent="0.2">
      <c r="A1635" s="70" t="s">
        <v>653</v>
      </c>
      <c r="B1635" s="67">
        <v>315011</v>
      </c>
      <c r="C1635" s="67">
        <v>15891</v>
      </c>
      <c r="D1635" s="67">
        <v>299120</v>
      </c>
    </row>
    <row r="1636" spans="1:4" s="52" customFormat="1" ht="15.95" customHeight="1" x14ac:dyDescent="0.2">
      <c r="A1636" s="108" t="s">
        <v>654</v>
      </c>
      <c r="B1636" s="67">
        <v>15891</v>
      </c>
      <c r="C1636" s="67">
        <v>15891</v>
      </c>
      <c r="D1636" s="67" t="s">
        <v>36</v>
      </c>
    </row>
    <row r="1637" spans="1:4" s="74" customFormat="1" ht="15.95" customHeight="1" x14ac:dyDescent="0.25">
      <c r="A1637" s="108" t="s">
        <v>655</v>
      </c>
      <c r="B1637" s="67">
        <v>13656</v>
      </c>
      <c r="C1637" s="67" t="s">
        <v>36</v>
      </c>
      <c r="D1637" s="67">
        <v>13656</v>
      </c>
    </row>
    <row r="1638" spans="1:4" s="52" customFormat="1" ht="15.95" customHeight="1" x14ac:dyDescent="0.25">
      <c r="A1638" s="109" t="s">
        <v>656</v>
      </c>
      <c r="B1638" s="69">
        <v>4804</v>
      </c>
      <c r="C1638" s="69" t="s">
        <v>36</v>
      </c>
      <c r="D1638" s="69">
        <v>4804</v>
      </c>
    </row>
    <row r="1639" spans="1:4" s="52" customFormat="1" ht="15.95" customHeight="1" x14ac:dyDescent="0.25">
      <c r="A1639" s="109" t="s">
        <v>657</v>
      </c>
      <c r="B1639" s="69">
        <v>6781</v>
      </c>
      <c r="C1639" s="69" t="s">
        <v>36</v>
      </c>
      <c r="D1639" s="69">
        <v>6781</v>
      </c>
    </row>
    <row r="1640" spans="1:4" s="52" customFormat="1" ht="15.95" customHeight="1" x14ac:dyDescent="0.25">
      <c r="A1640" s="109" t="s">
        <v>658</v>
      </c>
      <c r="B1640" s="69">
        <v>1898</v>
      </c>
      <c r="C1640" s="69" t="s">
        <v>36</v>
      </c>
      <c r="D1640" s="69">
        <v>1898</v>
      </c>
    </row>
    <row r="1641" spans="1:4" s="52" customFormat="1" ht="15.95" customHeight="1" x14ac:dyDescent="0.25">
      <c r="A1641" s="109" t="s">
        <v>659</v>
      </c>
      <c r="B1641" s="69">
        <v>173</v>
      </c>
      <c r="C1641" s="69" t="s">
        <v>36</v>
      </c>
      <c r="D1641" s="69">
        <v>173</v>
      </c>
    </row>
    <row r="1642" spans="1:4" s="74" customFormat="1" ht="15.95" customHeight="1" x14ac:dyDescent="0.25">
      <c r="A1642" s="108" t="s">
        <v>660</v>
      </c>
      <c r="B1642" s="67">
        <v>23190</v>
      </c>
      <c r="C1642" s="67" t="s">
        <v>36</v>
      </c>
      <c r="D1642" s="67">
        <v>23190</v>
      </c>
    </row>
    <row r="1643" spans="1:4" s="52" customFormat="1" ht="15.95" customHeight="1" x14ac:dyDescent="0.25">
      <c r="A1643" s="109" t="s">
        <v>661</v>
      </c>
      <c r="B1643" s="69">
        <v>6870</v>
      </c>
      <c r="C1643" s="69" t="s">
        <v>36</v>
      </c>
      <c r="D1643" s="69">
        <v>6870</v>
      </c>
    </row>
    <row r="1644" spans="1:4" s="52" customFormat="1" ht="15.95" customHeight="1" x14ac:dyDescent="0.25">
      <c r="A1644" s="109" t="s">
        <v>662</v>
      </c>
      <c r="B1644" s="69">
        <v>6334</v>
      </c>
      <c r="C1644" s="69" t="s">
        <v>36</v>
      </c>
      <c r="D1644" s="69">
        <v>6334</v>
      </c>
    </row>
    <row r="1645" spans="1:4" s="52" customFormat="1" ht="15.95" customHeight="1" x14ac:dyDescent="0.25">
      <c r="A1645" s="109" t="s">
        <v>663</v>
      </c>
      <c r="B1645" s="69">
        <v>4304</v>
      </c>
      <c r="C1645" s="69" t="s">
        <v>36</v>
      </c>
      <c r="D1645" s="69">
        <v>4304</v>
      </c>
    </row>
    <row r="1646" spans="1:4" s="52" customFormat="1" ht="15.95" customHeight="1" x14ac:dyDescent="0.25">
      <c r="A1646" s="109" t="s">
        <v>664</v>
      </c>
      <c r="B1646" s="69">
        <v>5332</v>
      </c>
      <c r="C1646" s="69" t="s">
        <v>36</v>
      </c>
      <c r="D1646" s="69">
        <v>5332</v>
      </c>
    </row>
    <row r="1647" spans="1:4" s="52" customFormat="1" ht="15.95" customHeight="1" x14ac:dyDescent="0.25">
      <c r="A1647" s="109" t="s">
        <v>665</v>
      </c>
      <c r="B1647" s="69">
        <v>350</v>
      </c>
      <c r="C1647" s="69" t="s">
        <v>36</v>
      </c>
      <c r="D1647" s="69">
        <v>350</v>
      </c>
    </row>
    <row r="1648" spans="1:4" s="74" customFormat="1" ht="15.95" customHeight="1" x14ac:dyDescent="0.25">
      <c r="A1648" s="108" t="s">
        <v>666</v>
      </c>
      <c r="B1648" s="67">
        <v>16011</v>
      </c>
      <c r="C1648" s="67" t="s">
        <v>36</v>
      </c>
      <c r="D1648" s="67">
        <v>16011</v>
      </c>
    </row>
    <row r="1649" spans="1:4" s="52" customFormat="1" ht="15.95" customHeight="1" x14ac:dyDescent="0.25">
      <c r="A1649" s="109" t="s">
        <v>667</v>
      </c>
      <c r="B1649" s="69">
        <v>10185</v>
      </c>
      <c r="C1649" s="69" t="s">
        <v>36</v>
      </c>
      <c r="D1649" s="69">
        <v>10185</v>
      </c>
    </row>
    <row r="1650" spans="1:4" s="52" customFormat="1" ht="15.95" customHeight="1" x14ac:dyDescent="0.25">
      <c r="A1650" s="109" t="s">
        <v>668</v>
      </c>
      <c r="B1650" s="69">
        <v>5826</v>
      </c>
      <c r="C1650" s="69" t="s">
        <v>36</v>
      </c>
      <c r="D1650" s="69">
        <v>5826</v>
      </c>
    </row>
    <row r="1651" spans="1:4" s="74" customFormat="1" ht="15.95" customHeight="1" x14ac:dyDescent="0.25">
      <c r="A1651" s="108" t="s">
        <v>669</v>
      </c>
      <c r="B1651" s="67">
        <v>21293</v>
      </c>
      <c r="C1651" s="67" t="s">
        <v>36</v>
      </c>
      <c r="D1651" s="67">
        <v>21293</v>
      </c>
    </row>
    <row r="1652" spans="1:4" s="52" customFormat="1" ht="15.95" customHeight="1" x14ac:dyDescent="0.25">
      <c r="A1652" s="109" t="s">
        <v>670</v>
      </c>
      <c r="B1652" s="69">
        <v>5324</v>
      </c>
      <c r="C1652" s="69" t="s">
        <v>36</v>
      </c>
      <c r="D1652" s="69">
        <v>5324</v>
      </c>
    </row>
    <row r="1653" spans="1:4" s="52" customFormat="1" ht="15.95" customHeight="1" x14ac:dyDescent="0.25">
      <c r="A1653" s="109" t="s">
        <v>671</v>
      </c>
      <c r="B1653" s="69">
        <v>2305</v>
      </c>
      <c r="C1653" s="69" t="s">
        <v>36</v>
      </c>
      <c r="D1653" s="69">
        <v>2305</v>
      </c>
    </row>
    <row r="1654" spans="1:4" s="52" customFormat="1" ht="15.95" customHeight="1" x14ac:dyDescent="0.25">
      <c r="A1654" s="109" t="s">
        <v>672</v>
      </c>
      <c r="B1654" s="69">
        <v>1805</v>
      </c>
      <c r="C1654" s="69" t="s">
        <v>36</v>
      </c>
      <c r="D1654" s="69">
        <v>1805</v>
      </c>
    </row>
    <row r="1655" spans="1:4" s="52" customFormat="1" ht="15.95" customHeight="1" x14ac:dyDescent="0.25">
      <c r="A1655" s="109" t="s">
        <v>303</v>
      </c>
      <c r="B1655" s="69">
        <v>1218</v>
      </c>
      <c r="C1655" s="69" t="s">
        <v>36</v>
      </c>
      <c r="D1655" s="69">
        <v>1218</v>
      </c>
    </row>
    <row r="1656" spans="1:4" s="52" customFormat="1" ht="15.95" customHeight="1" x14ac:dyDescent="0.25">
      <c r="A1656" s="109" t="s">
        <v>673</v>
      </c>
      <c r="B1656" s="69">
        <v>3355</v>
      </c>
      <c r="C1656" s="69" t="s">
        <v>36</v>
      </c>
      <c r="D1656" s="69">
        <v>3355</v>
      </c>
    </row>
    <row r="1657" spans="1:4" s="52" customFormat="1" ht="15.95" customHeight="1" x14ac:dyDescent="0.25">
      <c r="A1657" s="109" t="s">
        <v>674</v>
      </c>
      <c r="B1657" s="69">
        <v>3948</v>
      </c>
      <c r="C1657" s="69" t="s">
        <v>36</v>
      </c>
      <c r="D1657" s="69">
        <v>3948</v>
      </c>
    </row>
    <row r="1658" spans="1:4" s="52" customFormat="1" ht="15.95" customHeight="1" x14ac:dyDescent="0.25">
      <c r="A1658" s="109" t="s">
        <v>675</v>
      </c>
      <c r="B1658" s="69">
        <v>1398</v>
      </c>
      <c r="C1658" s="69" t="s">
        <v>36</v>
      </c>
      <c r="D1658" s="69">
        <v>1398</v>
      </c>
    </row>
    <row r="1659" spans="1:4" s="52" customFormat="1" ht="15.95" customHeight="1" x14ac:dyDescent="0.25">
      <c r="A1659" s="109" t="s">
        <v>676</v>
      </c>
      <c r="B1659" s="69">
        <v>1940</v>
      </c>
      <c r="C1659" s="69" t="s">
        <v>36</v>
      </c>
      <c r="D1659" s="69">
        <v>1940</v>
      </c>
    </row>
    <row r="1660" spans="1:4" s="74" customFormat="1" ht="15.95" customHeight="1" x14ac:dyDescent="0.25">
      <c r="A1660" s="108" t="s">
        <v>677</v>
      </c>
      <c r="B1660" s="67">
        <v>33056</v>
      </c>
      <c r="C1660" s="67" t="s">
        <v>36</v>
      </c>
      <c r="D1660" s="67">
        <v>33056</v>
      </c>
    </row>
    <row r="1661" spans="1:4" s="52" customFormat="1" ht="15.95" customHeight="1" x14ac:dyDescent="0.25">
      <c r="A1661" s="109" t="s">
        <v>678</v>
      </c>
      <c r="B1661" s="69">
        <v>5720</v>
      </c>
      <c r="C1661" s="69" t="s">
        <v>36</v>
      </c>
      <c r="D1661" s="69">
        <v>5720</v>
      </c>
    </row>
    <row r="1662" spans="1:4" s="52" customFormat="1" ht="15.95" customHeight="1" x14ac:dyDescent="0.25">
      <c r="A1662" s="109" t="s">
        <v>679</v>
      </c>
      <c r="B1662" s="69">
        <v>2817</v>
      </c>
      <c r="C1662" s="69" t="s">
        <v>36</v>
      </c>
      <c r="D1662" s="69">
        <v>2817</v>
      </c>
    </row>
    <row r="1663" spans="1:4" s="52" customFormat="1" ht="15.95" customHeight="1" x14ac:dyDescent="0.25">
      <c r="A1663" s="109" t="s">
        <v>680</v>
      </c>
      <c r="B1663" s="69">
        <v>1343</v>
      </c>
      <c r="C1663" s="69" t="s">
        <v>36</v>
      </c>
      <c r="D1663" s="69">
        <v>1343</v>
      </c>
    </row>
    <row r="1664" spans="1:4" s="52" customFormat="1" ht="15.95" customHeight="1" x14ac:dyDescent="0.25">
      <c r="A1664" s="109" t="s">
        <v>681</v>
      </c>
      <c r="B1664" s="69">
        <v>5074</v>
      </c>
      <c r="C1664" s="69" t="s">
        <v>36</v>
      </c>
      <c r="D1664" s="69">
        <v>5074</v>
      </c>
    </row>
    <row r="1665" spans="1:4" s="52" customFormat="1" ht="15.95" customHeight="1" x14ac:dyDescent="0.25">
      <c r="A1665" s="109" t="s">
        <v>682</v>
      </c>
      <c r="B1665" s="69">
        <v>6363</v>
      </c>
      <c r="C1665" s="69" t="s">
        <v>36</v>
      </c>
      <c r="D1665" s="69">
        <v>6363</v>
      </c>
    </row>
    <row r="1666" spans="1:4" s="52" customFormat="1" ht="15.95" customHeight="1" x14ac:dyDescent="0.25">
      <c r="A1666" s="109" t="s">
        <v>683</v>
      </c>
      <c r="B1666" s="69">
        <v>6110</v>
      </c>
      <c r="C1666" s="69" t="s">
        <v>36</v>
      </c>
      <c r="D1666" s="69">
        <v>6110</v>
      </c>
    </row>
    <row r="1667" spans="1:4" s="52" customFormat="1" ht="15.95" customHeight="1" x14ac:dyDescent="0.25">
      <c r="A1667" s="109" t="s">
        <v>684</v>
      </c>
      <c r="B1667" s="69">
        <v>1289</v>
      </c>
      <c r="C1667" s="69" t="s">
        <v>36</v>
      </c>
      <c r="D1667" s="69">
        <v>1289</v>
      </c>
    </row>
    <row r="1668" spans="1:4" s="52" customFormat="1" ht="15.95" customHeight="1" x14ac:dyDescent="0.25">
      <c r="A1668" s="109" t="s">
        <v>685</v>
      </c>
      <c r="B1668" s="69">
        <v>1020</v>
      </c>
      <c r="C1668" s="69" t="s">
        <v>36</v>
      </c>
      <c r="D1668" s="69">
        <v>1020</v>
      </c>
    </row>
    <row r="1669" spans="1:4" s="52" customFormat="1" ht="15.95" customHeight="1" x14ac:dyDescent="0.25">
      <c r="A1669" s="109" t="s">
        <v>686</v>
      </c>
      <c r="B1669" s="69">
        <v>3320</v>
      </c>
      <c r="C1669" s="69" t="s">
        <v>36</v>
      </c>
      <c r="D1669" s="69">
        <v>3320</v>
      </c>
    </row>
    <row r="1670" spans="1:4" s="74" customFormat="1" ht="15.95" customHeight="1" x14ac:dyDescent="0.25">
      <c r="A1670" s="108" t="s">
        <v>194</v>
      </c>
      <c r="B1670" s="67">
        <v>16317</v>
      </c>
      <c r="C1670" s="67" t="s">
        <v>36</v>
      </c>
      <c r="D1670" s="67">
        <v>16317</v>
      </c>
    </row>
    <row r="1671" spans="1:4" s="52" customFormat="1" ht="15.95" customHeight="1" x14ac:dyDescent="0.25">
      <c r="A1671" s="109" t="s">
        <v>687</v>
      </c>
      <c r="B1671" s="69">
        <v>4365</v>
      </c>
      <c r="C1671" s="69" t="s">
        <v>36</v>
      </c>
      <c r="D1671" s="69">
        <v>4365</v>
      </c>
    </row>
    <row r="1672" spans="1:4" s="52" customFormat="1" ht="15.95" customHeight="1" x14ac:dyDescent="0.25">
      <c r="A1672" s="109" t="s">
        <v>129</v>
      </c>
      <c r="B1672" s="69">
        <v>736</v>
      </c>
      <c r="C1672" s="69" t="s">
        <v>36</v>
      </c>
      <c r="D1672" s="69">
        <v>736</v>
      </c>
    </row>
    <row r="1673" spans="1:4" s="52" customFormat="1" ht="15.95" customHeight="1" x14ac:dyDescent="0.25">
      <c r="A1673" s="109" t="s">
        <v>688</v>
      </c>
      <c r="B1673" s="69">
        <v>2934</v>
      </c>
      <c r="C1673" s="69" t="s">
        <v>36</v>
      </c>
      <c r="D1673" s="69">
        <v>2934</v>
      </c>
    </row>
    <row r="1674" spans="1:4" s="52" customFormat="1" ht="15.95" customHeight="1" x14ac:dyDescent="0.25">
      <c r="A1674" s="109" t="s">
        <v>689</v>
      </c>
      <c r="B1674" s="69">
        <v>428</v>
      </c>
      <c r="C1674" s="69" t="s">
        <v>36</v>
      </c>
      <c r="D1674" s="69">
        <v>428</v>
      </c>
    </row>
    <row r="1675" spans="1:4" s="52" customFormat="1" ht="15.95" customHeight="1" x14ac:dyDescent="0.25">
      <c r="A1675" s="109" t="s">
        <v>690</v>
      </c>
      <c r="B1675" s="69">
        <v>2110</v>
      </c>
      <c r="C1675" s="69" t="s">
        <v>36</v>
      </c>
      <c r="D1675" s="69">
        <v>2110</v>
      </c>
    </row>
    <row r="1676" spans="1:4" s="52" customFormat="1" ht="15.95" customHeight="1" x14ac:dyDescent="0.25">
      <c r="A1676" s="109" t="s">
        <v>691</v>
      </c>
      <c r="B1676" s="69">
        <v>1342</v>
      </c>
      <c r="C1676" s="69" t="s">
        <v>36</v>
      </c>
      <c r="D1676" s="69">
        <v>1342</v>
      </c>
    </row>
    <row r="1677" spans="1:4" s="52" customFormat="1" ht="15.95" customHeight="1" x14ac:dyDescent="0.25">
      <c r="A1677" s="109" t="s">
        <v>692</v>
      </c>
      <c r="B1677" s="69">
        <v>1723</v>
      </c>
      <c r="C1677" s="69" t="s">
        <v>36</v>
      </c>
      <c r="D1677" s="69">
        <v>1723</v>
      </c>
    </row>
    <row r="1678" spans="1:4" s="52" customFormat="1" ht="15.95" customHeight="1" x14ac:dyDescent="0.25">
      <c r="A1678" s="109" t="s">
        <v>693</v>
      </c>
      <c r="B1678" s="69">
        <v>2679</v>
      </c>
      <c r="C1678" s="69" t="s">
        <v>36</v>
      </c>
      <c r="D1678" s="69">
        <v>2679</v>
      </c>
    </row>
    <row r="1679" spans="1:4" s="74" customFormat="1" ht="15.95" customHeight="1" x14ac:dyDescent="0.25">
      <c r="A1679" s="108" t="s">
        <v>694</v>
      </c>
      <c r="B1679" s="67">
        <v>23407</v>
      </c>
      <c r="C1679" s="67" t="s">
        <v>36</v>
      </c>
      <c r="D1679" s="67">
        <v>23407</v>
      </c>
    </row>
    <row r="1680" spans="1:4" s="52" customFormat="1" ht="15.95" customHeight="1" x14ac:dyDescent="0.25">
      <c r="A1680" s="109" t="s">
        <v>695</v>
      </c>
      <c r="B1680" s="69">
        <v>4116</v>
      </c>
      <c r="C1680" s="69" t="s">
        <v>36</v>
      </c>
      <c r="D1680" s="69">
        <v>4116</v>
      </c>
    </row>
    <row r="1681" spans="1:4" s="52" customFormat="1" ht="15.95" customHeight="1" x14ac:dyDescent="0.25">
      <c r="A1681" s="109" t="s">
        <v>696</v>
      </c>
      <c r="B1681" s="69">
        <v>4976</v>
      </c>
      <c r="C1681" s="69" t="s">
        <v>36</v>
      </c>
      <c r="D1681" s="69">
        <v>4976</v>
      </c>
    </row>
    <row r="1682" spans="1:4" s="52" customFormat="1" ht="15.95" customHeight="1" x14ac:dyDescent="0.25">
      <c r="A1682" s="109" t="s">
        <v>167</v>
      </c>
      <c r="B1682" s="69">
        <v>751</v>
      </c>
      <c r="C1682" s="69" t="s">
        <v>36</v>
      </c>
      <c r="D1682" s="69">
        <v>751</v>
      </c>
    </row>
    <row r="1683" spans="1:4" s="52" customFormat="1" ht="15.95" customHeight="1" x14ac:dyDescent="0.25">
      <c r="A1683" s="109" t="s">
        <v>667</v>
      </c>
      <c r="B1683" s="69">
        <v>124</v>
      </c>
      <c r="C1683" s="69" t="s">
        <v>36</v>
      </c>
      <c r="D1683" s="69">
        <v>124</v>
      </c>
    </row>
    <row r="1684" spans="1:4" s="52" customFormat="1" ht="15.95" customHeight="1" x14ac:dyDescent="0.25">
      <c r="A1684" s="109" t="s">
        <v>697</v>
      </c>
      <c r="B1684" s="69">
        <v>6627</v>
      </c>
      <c r="C1684" s="69" t="s">
        <v>36</v>
      </c>
      <c r="D1684" s="69">
        <v>6627</v>
      </c>
    </row>
    <row r="1685" spans="1:4" s="52" customFormat="1" ht="15.95" customHeight="1" x14ac:dyDescent="0.25">
      <c r="A1685" s="109" t="s">
        <v>659</v>
      </c>
      <c r="B1685" s="69">
        <v>53</v>
      </c>
      <c r="C1685" s="69" t="s">
        <v>36</v>
      </c>
      <c r="D1685" s="69">
        <v>53</v>
      </c>
    </row>
    <row r="1686" spans="1:4" s="52" customFormat="1" ht="15.95" customHeight="1" x14ac:dyDescent="0.25">
      <c r="A1686" s="109" t="s">
        <v>41</v>
      </c>
      <c r="B1686" s="69">
        <v>6760</v>
      </c>
      <c r="C1686" s="69" t="s">
        <v>36</v>
      </c>
      <c r="D1686" s="69">
        <v>6760</v>
      </c>
    </row>
    <row r="1687" spans="1:4" s="74" customFormat="1" ht="15.95" customHeight="1" x14ac:dyDescent="0.25">
      <c r="A1687" s="108" t="s">
        <v>698</v>
      </c>
      <c r="B1687" s="67">
        <v>25432</v>
      </c>
      <c r="C1687" s="67" t="s">
        <v>36</v>
      </c>
      <c r="D1687" s="67">
        <v>25432</v>
      </c>
    </row>
    <row r="1688" spans="1:4" s="52" customFormat="1" ht="15.95" customHeight="1" x14ac:dyDescent="0.25">
      <c r="A1688" s="109" t="s">
        <v>699</v>
      </c>
      <c r="B1688" s="69">
        <v>2753</v>
      </c>
      <c r="C1688" s="69" t="s">
        <v>36</v>
      </c>
      <c r="D1688" s="69">
        <v>2753</v>
      </c>
    </row>
    <row r="1689" spans="1:4" s="52" customFormat="1" ht="15.95" customHeight="1" x14ac:dyDescent="0.25">
      <c r="A1689" s="109" t="s">
        <v>700</v>
      </c>
      <c r="B1689" s="69">
        <v>2349</v>
      </c>
      <c r="C1689" s="69" t="s">
        <v>36</v>
      </c>
      <c r="D1689" s="69">
        <v>2349</v>
      </c>
    </row>
    <row r="1690" spans="1:4" s="52" customFormat="1" ht="15.95" customHeight="1" x14ac:dyDescent="0.25">
      <c r="A1690" s="109" t="s">
        <v>701</v>
      </c>
      <c r="B1690" s="69">
        <v>636</v>
      </c>
      <c r="C1690" s="69" t="s">
        <v>36</v>
      </c>
      <c r="D1690" s="69">
        <v>636</v>
      </c>
    </row>
    <row r="1691" spans="1:4" s="52" customFormat="1" ht="15.95" customHeight="1" x14ac:dyDescent="0.25">
      <c r="A1691" s="109" t="s">
        <v>489</v>
      </c>
      <c r="B1691" s="69">
        <v>4349</v>
      </c>
      <c r="C1691" s="69" t="s">
        <v>36</v>
      </c>
      <c r="D1691" s="69">
        <v>4349</v>
      </c>
    </row>
    <row r="1692" spans="1:4" s="52" customFormat="1" ht="15.95" customHeight="1" x14ac:dyDescent="0.25">
      <c r="A1692" s="109" t="s">
        <v>702</v>
      </c>
      <c r="B1692" s="69">
        <v>1351</v>
      </c>
      <c r="C1692" s="69" t="s">
        <v>36</v>
      </c>
      <c r="D1692" s="69">
        <v>1351</v>
      </c>
    </row>
    <row r="1693" spans="1:4" s="52" customFormat="1" ht="15.95" customHeight="1" x14ac:dyDescent="0.25">
      <c r="A1693" s="109" t="s">
        <v>416</v>
      </c>
      <c r="B1693" s="69">
        <v>4759</v>
      </c>
      <c r="C1693" s="69" t="s">
        <v>36</v>
      </c>
      <c r="D1693" s="69">
        <v>4759</v>
      </c>
    </row>
    <row r="1694" spans="1:4" s="52" customFormat="1" ht="15.95" customHeight="1" x14ac:dyDescent="0.25">
      <c r="A1694" s="109" t="s">
        <v>703</v>
      </c>
      <c r="B1694" s="69">
        <v>3025</v>
      </c>
      <c r="C1694" s="69" t="s">
        <v>36</v>
      </c>
      <c r="D1694" s="69">
        <v>3025</v>
      </c>
    </row>
    <row r="1695" spans="1:4" s="52" customFormat="1" ht="15.95" customHeight="1" x14ac:dyDescent="0.25">
      <c r="A1695" s="109" t="s">
        <v>648</v>
      </c>
      <c r="B1695" s="69">
        <v>986</v>
      </c>
      <c r="C1695" s="69" t="s">
        <v>36</v>
      </c>
      <c r="D1695" s="69">
        <v>986</v>
      </c>
    </row>
    <row r="1696" spans="1:4" s="52" customFormat="1" ht="15.95" customHeight="1" x14ac:dyDescent="0.25">
      <c r="A1696" s="109" t="s">
        <v>704</v>
      </c>
      <c r="B1696" s="69">
        <v>2753</v>
      </c>
      <c r="C1696" s="69" t="s">
        <v>36</v>
      </c>
      <c r="D1696" s="69">
        <v>2753</v>
      </c>
    </row>
    <row r="1697" spans="1:4" s="52" customFormat="1" ht="15.95" customHeight="1" x14ac:dyDescent="0.25">
      <c r="A1697" s="109" t="s">
        <v>705</v>
      </c>
      <c r="B1697" s="69">
        <v>2471</v>
      </c>
      <c r="C1697" s="69" t="s">
        <v>36</v>
      </c>
      <c r="D1697" s="69">
        <v>2471</v>
      </c>
    </row>
    <row r="1698" spans="1:4" s="74" customFormat="1" ht="15.95" customHeight="1" x14ac:dyDescent="0.25">
      <c r="A1698" s="108" t="s">
        <v>706</v>
      </c>
      <c r="B1698" s="67">
        <v>22245</v>
      </c>
      <c r="C1698" s="67" t="s">
        <v>36</v>
      </c>
      <c r="D1698" s="67">
        <v>22245</v>
      </c>
    </row>
    <row r="1699" spans="1:4" s="52" customFormat="1" ht="15.95" customHeight="1" x14ac:dyDescent="0.25">
      <c r="A1699" s="109" t="s">
        <v>707</v>
      </c>
      <c r="B1699" s="69">
        <v>2617</v>
      </c>
      <c r="C1699" s="69" t="s">
        <v>36</v>
      </c>
      <c r="D1699" s="69">
        <v>2617</v>
      </c>
    </row>
    <row r="1700" spans="1:4" s="52" customFormat="1" ht="15.95" customHeight="1" x14ac:dyDescent="0.25">
      <c r="A1700" s="109" t="s">
        <v>708</v>
      </c>
      <c r="B1700" s="69">
        <v>4380</v>
      </c>
      <c r="C1700" s="69" t="s">
        <v>36</v>
      </c>
      <c r="D1700" s="69">
        <v>4380</v>
      </c>
    </row>
    <row r="1701" spans="1:4" s="52" customFormat="1" ht="15.95" customHeight="1" x14ac:dyDescent="0.25">
      <c r="A1701" s="109" t="s">
        <v>709</v>
      </c>
      <c r="B1701" s="69">
        <v>5855</v>
      </c>
      <c r="C1701" s="69" t="s">
        <v>36</v>
      </c>
      <c r="D1701" s="69">
        <v>5855</v>
      </c>
    </row>
    <row r="1702" spans="1:4" s="52" customFormat="1" ht="15.95" customHeight="1" x14ac:dyDescent="0.25">
      <c r="A1702" s="109" t="s">
        <v>710</v>
      </c>
      <c r="B1702" s="69">
        <v>3649</v>
      </c>
      <c r="C1702" s="69" t="s">
        <v>36</v>
      </c>
      <c r="D1702" s="69">
        <v>3649</v>
      </c>
    </row>
    <row r="1703" spans="1:4" s="52" customFormat="1" ht="15.95" customHeight="1" x14ac:dyDescent="0.25">
      <c r="A1703" s="109" t="s">
        <v>711</v>
      </c>
      <c r="B1703" s="69">
        <v>5440</v>
      </c>
      <c r="C1703" s="69" t="s">
        <v>36</v>
      </c>
      <c r="D1703" s="69">
        <v>5440</v>
      </c>
    </row>
    <row r="1704" spans="1:4" s="52" customFormat="1" ht="15.95" customHeight="1" x14ac:dyDescent="0.25">
      <c r="A1704" s="109" t="s">
        <v>480</v>
      </c>
      <c r="B1704" s="69">
        <v>304</v>
      </c>
      <c r="C1704" s="69" t="s">
        <v>36</v>
      </c>
      <c r="D1704" s="69">
        <v>304</v>
      </c>
    </row>
    <row r="1705" spans="1:4" s="74" customFormat="1" ht="15.95" customHeight="1" x14ac:dyDescent="0.25">
      <c r="A1705" s="108" t="s">
        <v>712</v>
      </c>
      <c r="B1705" s="67">
        <v>8266</v>
      </c>
      <c r="C1705" s="67" t="s">
        <v>36</v>
      </c>
      <c r="D1705" s="67">
        <v>8266</v>
      </c>
    </row>
    <row r="1706" spans="1:4" s="52" customFormat="1" ht="15.95" customHeight="1" x14ac:dyDescent="0.25">
      <c r="A1706" s="109" t="s">
        <v>713</v>
      </c>
      <c r="B1706" s="69">
        <v>8087</v>
      </c>
      <c r="C1706" s="69" t="s">
        <v>36</v>
      </c>
      <c r="D1706" s="69">
        <v>8087</v>
      </c>
    </row>
    <row r="1707" spans="1:4" s="52" customFormat="1" ht="15.95" customHeight="1" x14ac:dyDescent="0.25">
      <c r="A1707" s="109" t="s">
        <v>52</v>
      </c>
      <c r="B1707" s="69">
        <v>179</v>
      </c>
      <c r="C1707" s="69" t="s">
        <v>36</v>
      </c>
      <c r="D1707" s="69">
        <v>179</v>
      </c>
    </row>
    <row r="1708" spans="1:4" s="74" customFormat="1" ht="15.95" customHeight="1" x14ac:dyDescent="0.25">
      <c r="A1708" s="108" t="s">
        <v>714</v>
      </c>
      <c r="B1708" s="67">
        <v>25146</v>
      </c>
      <c r="C1708" s="67" t="s">
        <v>36</v>
      </c>
      <c r="D1708" s="67">
        <v>25146</v>
      </c>
    </row>
    <row r="1709" spans="1:4" s="52" customFormat="1" ht="15.95" customHeight="1" x14ac:dyDescent="0.25">
      <c r="A1709" s="109" t="s">
        <v>715</v>
      </c>
      <c r="B1709" s="69">
        <v>3886</v>
      </c>
      <c r="C1709" s="69" t="s">
        <v>36</v>
      </c>
      <c r="D1709" s="69">
        <v>3886</v>
      </c>
    </row>
    <row r="1710" spans="1:4" s="52" customFormat="1" ht="15.95" customHeight="1" x14ac:dyDescent="0.25">
      <c r="A1710" s="109" t="s">
        <v>716</v>
      </c>
      <c r="B1710" s="69">
        <v>3211</v>
      </c>
      <c r="C1710" s="69" t="s">
        <v>36</v>
      </c>
      <c r="D1710" s="69">
        <v>3211</v>
      </c>
    </row>
    <row r="1711" spans="1:4" s="52" customFormat="1" ht="15.95" customHeight="1" x14ac:dyDescent="0.25">
      <c r="A1711" s="109" t="s">
        <v>657</v>
      </c>
      <c r="B1711" s="69">
        <v>5159</v>
      </c>
      <c r="C1711" s="69" t="s">
        <v>36</v>
      </c>
      <c r="D1711" s="69">
        <v>5159</v>
      </c>
    </row>
    <row r="1712" spans="1:4" s="52" customFormat="1" ht="15.95" customHeight="1" x14ac:dyDescent="0.25">
      <c r="A1712" s="109" t="s">
        <v>717</v>
      </c>
      <c r="B1712" s="69">
        <v>5916</v>
      </c>
      <c r="C1712" s="69" t="s">
        <v>36</v>
      </c>
      <c r="D1712" s="69">
        <v>5916</v>
      </c>
    </row>
    <row r="1713" spans="1:4" s="52" customFormat="1" ht="15.95" customHeight="1" x14ac:dyDescent="0.25">
      <c r="A1713" s="109" t="s">
        <v>718</v>
      </c>
      <c r="B1713" s="69">
        <v>3187</v>
      </c>
      <c r="C1713" s="69" t="s">
        <v>36</v>
      </c>
      <c r="D1713" s="69">
        <v>3187</v>
      </c>
    </row>
    <row r="1714" spans="1:4" s="52" customFormat="1" ht="15.95" customHeight="1" x14ac:dyDescent="0.25">
      <c r="A1714" s="109" t="s">
        <v>719</v>
      </c>
      <c r="B1714" s="69">
        <v>3787</v>
      </c>
      <c r="C1714" s="69" t="s">
        <v>36</v>
      </c>
      <c r="D1714" s="69">
        <v>3787</v>
      </c>
    </row>
    <row r="1715" spans="1:4" s="74" customFormat="1" ht="15.95" customHeight="1" x14ac:dyDescent="0.25">
      <c r="A1715" s="108" t="s">
        <v>720</v>
      </c>
      <c r="B1715" s="67">
        <v>7954</v>
      </c>
      <c r="C1715" s="67" t="s">
        <v>36</v>
      </c>
      <c r="D1715" s="67">
        <v>7954</v>
      </c>
    </row>
    <row r="1716" spans="1:4" s="52" customFormat="1" ht="15.95" customHeight="1" x14ac:dyDescent="0.25">
      <c r="A1716" s="109" t="s">
        <v>721</v>
      </c>
      <c r="B1716" s="69">
        <v>1746</v>
      </c>
      <c r="C1716" s="69" t="s">
        <v>36</v>
      </c>
      <c r="D1716" s="69">
        <v>1746</v>
      </c>
    </row>
    <row r="1717" spans="1:4" s="52" customFormat="1" ht="15.95" customHeight="1" x14ac:dyDescent="0.25">
      <c r="A1717" s="109" t="s">
        <v>722</v>
      </c>
      <c r="B1717" s="69">
        <v>1636</v>
      </c>
      <c r="C1717" s="69" t="s">
        <v>36</v>
      </c>
      <c r="D1717" s="69">
        <v>1636</v>
      </c>
    </row>
    <row r="1718" spans="1:4" s="52" customFormat="1" ht="15.95" customHeight="1" x14ac:dyDescent="0.25">
      <c r="A1718" s="109" t="s">
        <v>723</v>
      </c>
      <c r="B1718" s="69">
        <v>1793</v>
      </c>
      <c r="C1718" s="69" t="s">
        <v>36</v>
      </c>
      <c r="D1718" s="69">
        <v>1793</v>
      </c>
    </row>
    <row r="1719" spans="1:4" s="52" customFormat="1" ht="15.95" customHeight="1" x14ac:dyDescent="0.25">
      <c r="A1719" s="109" t="s">
        <v>724</v>
      </c>
      <c r="B1719" s="69">
        <v>990</v>
      </c>
      <c r="C1719" s="69" t="s">
        <v>36</v>
      </c>
      <c r="D1719" s="69">
        <v>990</v>
      </c>
    </row>
    <row r="1720" spans="1:4" s="52" customFormat="1" ht="15.95" customHeight="1" x14ac:dyDescent="0.25">
      <c r="A1720" s="109" t="s">
        <v>725</v>
      </c>
      <c r="B1720" s="69">
        <v>1789</v>
      </c>
      <c r="C1720" s="69" t="s">
        <v>36</v>
      </c>
      <c r="D1720" s="69">
        <v>1789</v>
      </c>
    </row>
    <row r="1721" spans="1:4" s="74" customFormat="1" ht="15.95" customHeight="1" x14ac:dyDescent="0.25">
      <c r="A1721" s="108" t="s">
        <v>726</v>
      </c>
      <c r="B1721" s="67">
        <v>23921</v>
      </c>
      <c r="C1721" s="67" t="s">
        <v>36</v>
      </c>
      <c r="D1721" s="67">
        <v>23921</v>
      </c>
    </row>
    <row r="1722" spans="1:4" s="52" customFormat="1" ht="15.95" customHeight="1" x14ac:dyDescent="0.25">
      <c r="A1722" s="109" t="s">
        <v>727</v>
      </c>
      <c r="B1722" s="69">
        <v>4282</v>
      </c>
      <c r="C1722" s="69" t="s">
        <v>36</v>
      </c>
      <c r="D1722" s="69">
        <v>4282</v>
      </c>
    </row>
    <row r="1723" spans="1:4" s="52" customFormat="1" ht="15.95" customHeight="1" x14ac:dyDescent="0.25">
      <c r="A1723" s="109" t="s">
        <v>728</v>
      </c>
      <c r="B1723" s="69">
        <v>2954</v>
      </c>
      <c r="C1723" s="69" t="s">
        <v>36</v>
      </c>
      <c r="D1723" s="69">
        <v>2954</v>
      </c>
    </row>
    <row r="1724" spans="1:4" s="52" customFormat="1" ht="15.95" customHeight="1" x14ac:dyDescent="0.25">
      <c r="A1724" s="109" t="s">
        <v>729</v>
      </c>
      <c r="B1724" s="69">
        <v>2341</v>
      </c>
      <c r="C1724" s="69" t="s">
        <v>36</v>
      </c>
      <c r="D1724" s="69">
        <v>2341</v>
      </c>
    </row>
    <row r="1725" spans="1:4" s="52" customFormat="1" ht="15.95" customHeight="1" x14ac:dyDescent="0.25">
      <c r="A1725" s="109" t="s">
        <v>730</v>
      </c>
      <c r="B1725" s="69">
        <v>2323</v>
      </c>
      <c r="C1725" s="69" t="s">
        <v>36</v>
      </c>
      <c r="D1725" s="69">
        <v>2323</v>
      </c>
    </row>
    <row r="1726" spans="1:4" s="52" customFormat="1" ht="15.95" customHeight="1" x14ac:dyDescent="0.25">
      <c r="A1726" s="109" t="s">
        <v>731</v>
      </c>
      <c r="B1726" s="69">
        <v>1681</v>
      </c>
      <c r="C1726" s="69" t="s">
        <v>36</v>
      </c>
      <c r="D1726" s="69">
        <v>1681</v>
      </c>
    </row>
    <row r="1727" spans="1:4" s="52" customFormat="1" ht="15.95" customHeight="1" x14ac:dyDescent="0.25">
      <c r="A1727" s="109" t="s">
        <v>732</v>
      </c>
      <c r="B1727" s="69">
        <v>3567</v>
      </c>
      <c r="C1727" s="69" t="s">
        <v>36</v>
      </c>
      <c r="D1727" s="69">
        <v>3567</v>
      </c>
    </row>
    <row r="1728" spans="1:4" s="52" customFormat="1" ht="15.95" customHeight="1" x14ac:dyDescent="0.25">
      <c r="A1728" s="109" t="s">
        <v>733</v>
      </c>
      <c r="B1728" s="69">
        <v>4959</v>
      </c>
      <c r="C1728" s="69" t="s">
        <v>36</v>
      </c>
      <c r="D1728" s="69">
        <v>4959</v>
      </c>
    </row>
    <row r="1729" spans="1:4" s="52" customFormat="1" ht="15.95" customHeight="1" x14ac:dyDescent="0.25">
      <c r="A1729" s="109" t="s">
        <v>734</v>
      </c>
      <c r="B1729" s="69">
        <v>1814</v>
      </c>
      <c r="C1729" s="69" t="s">
        <v>36</v>
      </c>
      <c r="D1729" s="69">
        <v>1814</v>
      </c>
    </row>
    <row r="1730" spans="1:4" s="74" customFormat="1" ht="15.95" customHeight="1" x14ac:dyDescent="0.25">
      <c r="A1730" s="108" t="s">
        <v>735</v>
      </c>
      <c r="B1730" s="67">
        <v>26440</v>
      </c>
      <c r="C1730" s="67" t="s">
        <v>36</v>
      </c>
      <c r="D1730" s="67">
        <v>26440</v>
      </c>
    </row>
    <row r="1731" spans="1:4" s="52" customFormat="1" ht="15.95" customHeight="1" x14ac:dyDescent="0.25">
      <c r="A1731" s="109" t="s">
        <v>736</v>
      </c>
      <c r="B1731" s="69">
        <v>11483</v>
      </c>
      <c r="C1731" s="69" t="s">
        <v>36</v>
      </c>
      <c r="D1731" s="69">
        <v>11483</v>
      </c>
    </row>
    <row r="1732" spans="1:4" s="52" customFormat="1" ht="15.95" customHeight="1" x14ac:dyDescent="0.25">
      <c r="A1732" s="109" t="s">
        <v>436</v>
      </c>
      <c r="B1732" s="69">
        <v>2482</v>
      </c>
      <c r="C1732" s="69" t="s">
        <v>36</v>
      </c>
      <c r="D1732" s="69">
        <v>2482</v>
      </c>
    </row>
    <row r="1733" spans="1:4" s="52" customFormat="1" ht="15.95" customHeight="1" x14ac:dyDescent="0.25">
      <c r="A1733" s="109" t="s">
        <v>737</v>
      </c>
      <c r="B1733" s="69">
        <v>10932</v>
      </c>
      <c r="C1733" s="69" t="s">
        <v>36</v>
      </c>
      <c r="D1733" s="69">
        <v>10932</v>
      </c>
    </row>
    <row r="1734" spans="1:4" s="52" customFormat="1" ht="15.95" customHeight="1" x14ac:dyDescent="0.25">
      <c r="A1734" s="109" t="s">
        <v>738</v>
      </c>
      <c r="B1734" s="69">
        <v>147</v>
      </c>
      <c r="C1734" s="69" t="s">
        <v>36</v>
      </c>
      <c r="D1734" s="69">
        <v>147</v>
      </c>
    </row>
    <row r="1735" spans="1:4" s="52" customFormat="1" ht="15.95" customHeight="1" x14ac:dyDescent="0.25">
      <c r="A1735" s="109" t="s">
        <v>90</v>
      </c>
      <c r="B1735" s="69">
        <v>449</v>
      </c>
      <c r="C1735" s="69" t="s">
        <v>36</v>
      </c>
      <c r="D1735" s="69">
        <v>449</v>
      </c>
    </row>
    <row r="1736" spans="1:4" s="52" customFormat="1" ht="15.95" customHeight="1" x14ac:dyDescent="0.25">
      <c r="A1736" s="109" t="s">
        <v>739</v>
      </c>
      <c r="B1736" s="69">
        <v>947</v>
      </c>
      <c r="C1736" s="69" t="s">
        <v>36</v>
      </c>
      <c r="D1736" s="69">
        <v>947</v>
      </c>
    </row>
    <row r="1737" spans="1:4" s="74" customFormat="1" ht="15.95" customHeight="1" x14ac:dyDescent="0.25">
      <c r="A1737" s="108" t="s">
        <v>740</v>
      </c>
      <c r="B1737" s="67">
        <v>10624</v>
      </c>
      <c r="C1737" s="67" t="s">
        <v>36</v>
      </c>
      <c r="D1737" s="67">
        <v>10624</v>
      </c>
    </row>
    <row r="1738" spans="1:4" s="52" customFormat="1" ht="15.95" customHeight="1" x14ac:dyDescent="0.25">
      <c r="A1738" s="109" t="s">
        <v>629</v>
      </c>
      <c r="B1738" s="69">
        <v>2300</v>
      </c>
      <c r="C1738" s="69" t="s">
        <v>36</v>
      </c>
      <c r="D1738" s="69">
        <v>2300</v>
      </c>
    </row>
    <row r="1739" spans="1:4" s="52" customFormat="1" ht="15.95" customHeight="1" x14ac:dyDescent="0.25">
      <c r="A1739" s="109" t="s">
        <v>741</v>
      </c>
      <c r="B1739" s="69">
        <v>2659</v>
      </c>
      <c r="C1739" s="69" t="s">
        <v>36</v>
      </c>
      <c r="D1739" s="69">
        <v>2659</v>
      </c>
    </row>
    <row r="1740" spans="1:4" s="52" customFormat="1" ht="15.95" customHeight="1" x14ac:dyDescent="0.25">
      <c r="A1740" s="109" t="s">
        <v>742</v>
      </c>
      <c r="B1740" s="69">
        <v>1969</v>
      </c>
      <c r="C1740" s="69" t="s">
        <v>36</v>
      </c>
      <c r="D1740" s="69">
        <v>1969</v>
      </c>
    </row>
    <row r="1741" spans="1:4" s="52" customFormat="1" ht="15.95" customHeight="1" x14ac:dyDescent="0.25">
      <c r="A1741" s="109" t="s">
        <v>743</v>
      </c>
      <c r="B1741" s="69">
        <v>226</v>
      </c>
      <c r="C1741" s="69" t="s">
        <v>36</v>
      </c>
      <c r="D1741" s="69">
        <v>226</v>
      </c>
    </row>
    <row r="1742" spans="1:4" s="52" customFormat="1" ht="15.95" customHeight="1" x14ac:dyDescent="0.25">
      <c r="A1742" s="109" t="s">
        <v>744</v>
      </c>
      <c r="B1742" s="69">
        <v>824</v>
      </c>
      <c r="C1742" s="69" t="s">
        <v>36</v>
      </c>
      <c r="D1742" s="69">
        <v>824</v>
      </c>
    </row>
    <row r="1743" spans="1:4" s="52" customFormat="1" ht="15.95" customHeight="1" x14ac:dyDescent="0.25">
      <c r="A1743" s="109" t="s">
        <v>659</v>
      </c>
      <c r="B1743" s="69">
        <v>235</v>
      </c>
      <c r="C1743" s="69" t="s">
        <v>36</v>
      </c>
      <c r="D1743" s="69">
        <v>235</v>
      </c>
    </row>
    <row r="1744" spans="1:4" s="52" customFormat="1" ht="15.95" customHeight="1" x14ac:dyDescent="0.25">
      <c r="A1744" s="109" t="s">
        <v>745</v>
      </c>
      <c r="B1744" s="69">
        <v>518</v>
      </c>
      <c r="C1744" s="69" t="s">
        <v>36</v>
      </c>
      <c r="D1744" s="69">
        <v>518</v>
      </c>
    </row>
    <row r="1745" spans="1:4" s="52" customFormat="1" ht="15.95" customHeight="1" x14ac:dyDescent="0.25">
      <c r="A1745" s="109" t="s">
        <v>746</v>
      </c>
      <c r="B1745" s="69">
        <v>1893</v>
      </c>
      <c r="C1745" s="69" t="s">
        <v>36</v>
      </c>
      <c r="D1745" s="69">
        <v>1893</v>
      </c>
    </row>
    <row r="1746" spans="1:4" s="74" customFormat="1" ht="15.95" customHeight="1" x14ac:dyDescent="0.25">
      <c r="A1746" s="108" t="s">
        <v>747</v>
      </c>
      <c r="B1746" s="67">
        <v>2162</v>
      </c>
      <c r="C1746" s="67" t="s">
        <v>36</v>
      </c>
      <c r="D1746" s="67">
        <v>2162</v>
      </c>
    </row>
    <row r="1747" spans="1:4" s="52" customFormat="1" ht="15.95" customHeight="1" x14ac:dyDescent="0.25">
      <c r="A1747" s="109" t="s">
        <v>504</v>
      </c>
      <c r="B1747" s="69">
        <v>1845</v>
      </c>
      <c r="C1747" s="69" t="s">
        <v>36</v>
      </c>
      <c r="D1747" s="69">
        <v>1845</v>
      </c>
    </row>
    <row r="1748" spans="1:4" s="52" customFormat="1" ht="15.95" customHeight="1" x14ac:dyDescent="0.25">
      <c r="A1748" s="109" t="s">
        <v>748</v>
      </c>
      <c r="B1748" s="69">
        <v>317</v>
      </c>
      <c r="C1748" s="69" t="s">
        <v>36</v>
      </c>
      <c r="D1748" s="69">
        <v>317</v>
      </c>
    </row>
    <row r="1749" spans="1:4" s="52" customFormat="1" ht="15.95" customHeight="1" x14ac:dyDescent="0.25">
      <c r="A1749" s="70" t="s">
        <v>749</v>
      </c>
      <c r="B1749" s="67">
        <v>99490</v>
      </c>
      <c r="C1749" s="69" t="s">
        <v>36</v>
      </c>
      <c r="D1749" s="67">
        <v>99490</v>
      </c>
    </row>
    <row r="1750" spans="1:4" s="74" customFormat="1" ht="15.95" customHeight="1" x14ac:dyDescent="0.25">
      <c r="A1750" s="108" t="s">
        <v>750</v>
      </c>
      <c r="B1750" s="67">
        <v>6613</v>
      </c>
      <c r="C1750" s="67" t="s">
        <v>36</v>
      </c>
      <c r="D1750" s="67">
        <v>6613</v>
      </c>
    </row>
    <row r="1751" spans="1:4" s="52" customFormat="1" ht="15.95" customHeight="1" x14ac:dyDescent="0.25">
      <c r="A1751" s="109" t="s">
        <v>751</v>
      </c>
      <c r="B1751" s="69">
        <v>2747</v>
      </c>
      <c r="C1751" s="69" t="s">
        <v>36</v>
      </c>
      <c r="D1751" s="69">
        <v>2747</v>
      </c>
    </row>
    <row r="1752" spans="1:4" s="52" customFormat="1" ht="15.95" customHeight="1" x14ac:dyDescent="0.25">
      <c r="A1752" s="109" t="s">
        <v>752</v>
      </c>
      <c r="B1752" s="69">
        <v>2626</v>
      </c>
      <c r="C1752" s="69" t="s">
        <v>36</v>
      </c>
      <c r="D1752" s="69">
        <v>2626</v>
      </c>
    </row>
    <row r="1753" spans="1:4" s="52" customFormat="1" ht="15.95" customHeight="1" x14ac:dyDescent="0.25">
      <c r="A1753" s="109" t="s">
        <v>753</v>
      </c>
      <c r="B1753" s="69">
        <v>476</v>
      </c>
      <c r="C1753" s="69" t="s">
        <v>36</v>
      </c>
      <c r="D1753" s="69">
        <v>476</v>
      </c>
    </row>
    <row r="1754" spans="1:4" s="52" customFormat="1" ht="15.95" customHeight="1" x14ac:dyDescent="0.25">
      <c r="A1754" s="109" t="s">
        <v>754</v>
      </c>
      <c r="B1754" s="69">
        <v>126</v>
      </c>
      <c r="C1754" s="69" t="s">
        <v>36</v>
      </c>
      <c r="D1754" s="69">
        <v>126</v>
      </c>
    </row>
    <row r="1755" spans="1:4" s="52" customFormat="1" ht="15.95" customHeight="1" x14ac:dyDescent="0.25">
      <c r="A1755" s="109" t="s">
        <v>755</v>
      </c>
      <c r="B1755" s="69">
        <v>273</v>
      </c>
      <c r="C1755" s="69" t="s">
        <v>36</v>
      </c>
      <c r="D1755" s="69">
        <v>273</v>
      </c>
    </row>
    <row r="1756" spans="1:4" s="52" customFormat="1" ht="15.95" customHeight="1" x14ac:dyDescent="0.25">
      <c r="A1756" s="109" t="s">
        <v>756</v>
      </c>
      <c r="B1756" s="69">
        <v>365</v>
      </c>
      <c r="C1756" s="69" t="s">
        <v>36</v>
      </c>
      <c r="D1756" s="69">
        <v>365</v>
      </c>
    </row>
    <row r="1757" spans="1:4" s="74" customFormat="1" ht="15.95" customHeight="1" x14ac:dyDescent="0.25">
      <c r="A1757" s="108" t="s">
        <v>757</v>
      </c>
      <c r="B1757" s="67">
        <v>2823</v>
      </c>
      <c r="C1757" s="67" t="s">
        <v>36</v>
      </c>
      <c r="D1757" s="67">
        <v>2823</v>
      </c>
    </row>
    <row r="1758" spans="1:4" s="52" customFormat="1" ht="15.95" customHeight="1" x14ac:dyDescent="0.25">
      <c r="A1758" s="109" t="s">
        <v>758</v>
      </c>
      <c r="B1758" s="69">
        <v>1138</v>
      </c>
      <c r="C1758" s="69" t="s">
        <v>36</v>
      </c>
      <c r="D1758" s="69">
        <v>1138</v>
      </c>
    </row>
    <row r="1759" spans="1:4" s="52" customFormat="1" ht="15.95" customHeight="1" x14ac:dyDescent="0.25">
      <c r="A1759" s="109" t="s">
        <v>667</v>
      </c>
      <c r="B1759" s="69">
        <v>905</v>
      </c>
      <c r="C1759" s="69" t="s">
        <v>36</v>
      </c>
      <c r="D1759" s="69">
        <v>905</v>
      </c>
    </row>
    <row r="1760" spans="1:4" s="52" customFormat="1" ht="15.95" customHeight="1" x14ac:dyDescent="0.25">
      <c r="A1760" s="109" t="s">
        <v>759</v>
      </c>
      <c r="B1760" s="69">
        <v>475</v>
      </c>
      <c r="C1760" s="69" t="s">
        <v>36</v>
      </c>
      <c r="D1760" s="69">
        <v>475</v>
      </c>
    </row>
    <row r="1761" spans="1:4" s="52" customFormat="1" ht="15.95" customHeight="1" x14ac:dyDescent="0.25">
      <c r="A1761" s="109" t="s">
        <v>746</v>
      </c>
      <c r="B1761" s="69">
        <v>305</v>
      </c>
      <c r="C1761" s="69" t="s">
        <v>36</v>
      </c>
      <c r="D1761" s="69">
        <v>305</v>
      </c>
    </row>
    <row r="1762" spans="1:4" s="74" customFormat="1" ht="15.95" customHeight="1" x14ac:dyDescent="0.25">
      <c r="A1762" s="108" t="s">
        <v>194</v>
      </c>
      <c r="B1762" s="67">
        <v>4507</v>
      </c>
      <c r="C1762" s="67" t="s">
        <v>36</v>
      </c>
      <c r="D1762" s="67">
        <v>4507</v>
      </c>
    </row>
    <row r="1763" spans="1:4" s="52" customFormat="1" ht="15.95" customHeight="1" x14ac:dyDescent="0.25">
      <c r="A1763" s="109" t="s">
        <v>732</v>
      </c>
      <c r="B1763" s="69">
        <v>2796</v>
      </c>
      <c r="C1763" s="69" t="s">
        <v>36</v>
      </c>
      <c r="D1763" s="69">
        <v>2796</v>
      </c>
    </row>
    <row r="1764" spans="1:4" s="52" customFormat="1" ht="15.95" customHeight="1" x14ac:dyDescent="0.25">
      <c r="A1764" s="109" t="s">
        <v>760</v>
      </c>
      <c r="B1764" s="69">
        <v>1711</v>
      </c>
      <c r="C1764" s="69" t="s">
        <v>36</v>
      </c>
      <c r="D1764" s="69">
        <v>1711</v>
      </c>
    </row>
    <row r="1765" spans="1:4" s="74" customFormat="1" ht="15.95" customHeight="1" x14ac:dyDescent="0.25">
      <c r="A1765" s="108" t="s">
        <v>761</v>
      </c>
      <c r="B1765" s="67">
        <v>6218</v>
      </c>
      <c r="C1765" s="67" t="s">
        <v>36</v>
      </c>
      <c r="D1765" s="67">
        <v>6218</v>
      </c>
    </row>
    <row r="1766" spans="1:4" s="52" customFormat="1" ht="15.95" customHeight="1" x14ac:dyDescent="0.25">
      <c r="A1766" s="109" t="s">
        <v>762</v>
      </c>
      <c r="B1766" s="69">
        <v>1677</v>
      </c>
      <c r="C1766" s="69" t="s">
        <v>36</v>
      </c>
      <c r="D1766" s="69">
        <v>1677</v>
      </c>
    </row>
    <row r="1767" spans="1:4" s="52" customFormat="1" ht="15.95" customHeight="1" x14ac:dyDescent="0.25">
      <c r="A1767" s="109" t="s">
        <v>763</v>
      </c>
      <c r="B1767" s="69">
        <v>452</v>
      </c>
      <c r="C1767" s="69" t="s">
        <v>36</v>
      </c>
      <c r="D1767" s="69">
        <v>452</v>
      </c>
    </row>
    <row r="1768" spans="1:4" s="52" customFormat="1" ht="15.95" customHeight="1" x14ac:dyDescent="0.25">
      <c r="A1768" s="109" t="s">
        <v>764</v>
      </c>
      <c r="B1768" s="69">
        <v>1417</v>
      </c>
      <c r="C1768" s="69" t="s">
        <v>36</v>
      </c>
      <c r="D1768" s="69">
        <v>1417</v>
      </c>
    </row>
    <row r="1769" spans="1:4" s="52" customFormat="1" ht="15.95" customHeight="1" x14ac:dyDescent="0.25">
      <c r="A1769" s="109" t="s">
        <v>765</v>
      </c>
      <c r="B1769" s="69">
        <v>1107</v>
      </c>
      <c r="C1769" s="69" t="s">
        <v>36</v>
      </c>
      <c r="D1769" s="69">
        <v>1107</v>
      </c>
    </row>
    <row r="1770" spans="1:4" s="52" customFormat="1" ht="15.95" customHeight="1" x14ac:dyDescent="0.25">
      <c r="A1770" s="109" t="s">
        <v>165</v>
      </c>
      <c r="B1770" s="69">
        <v>1142</v>
      </c>
      <c r="C1770" s="69" t="s">
        <v>36</v>
      </c>
      <c r="D1770" s="69">
        <v>1142</v>
      </c>
    </row>
    <row r="1771" spans="1:4" s="52" customFormat="1" ht="15.95" customHeight="1" x14ac:dyDescent="0.25">
      <c r="A1771" s="109" t="s">
        <v>766</v>
      </c>
      <c r="B1771" s="69">
        <v>423</v>
      </c>
      <c r="C1771" s="69" t="s">
        <v>36</v>
      </c>
      <c r="D1771" s="69">
        <v>423</v>
      </c>
    </row>
    <row r="1772" spans="1:4" s="74" customFormat="1" ht="15.95" customHeight="1" x14ac:dyDescent="0.25">
      <c r="A1772" s="108" t="s">
        <v>767</v>
      </c>
      <c r="B1772" s="67">
        <v>9085</v>
      </c>
      <c r="C1772" s="67" t="s">
        <v>36</v>
      </c>
      <c r="D1772" s="67">
        <v>9085</v>
      </c>
    </row>
    <row r="1773" spans="1:4" s="52" customFormat="1" ht="15.95" customHeight="1" x14ac:dyDescent="0.25">
      <c r="A1773" s="109" t="s">
        <v>768</v>
      </c>
      <c r="B1773" s="69">
        <v>4292</v>
      </c>
      <c r="C1773" s="69" t="s">
        <v>36</v>
      </c>
      <c r="D1773" s="69">
        <v>4292</v>
      </c>
    </row>
    <row r="1774" spans="1:4" s="52" customFormat="1" ht="15.95" customHeight="1" x14ac:dyDescent="0.25">
      <c r="A1774" s="109" t="s">
        <v>769</v>
      </c>
      <c r="B1774" s="69">
        <v>2862</v>
      </c>
      <c r="C1774" s="69" t="s">
        <v>36</v>
      </c>
      <c r="D1774" s="69">
        <v>2862</v>
      </c>
    </row>
    <row r="1775" spans="1:4" s="52" customFormat="1" ht="15.95" customHeight="1" x14ac:dyDescent="0.25">
      <c r="A1775" s="109" t="s">
        <v>770</v>
      </c>
      <c r="B1775" s="69" t="s">
        <v>36</v>
      </c>
      <c r="C1775" s="69" t="s">
        <v>36</v>
      </c>
      <c r="D1775" s="69" t="s">
        <v>36</v>
      </c>
    </row>
    <row r="1776" spans="1:4" s="52" customFormat="1" ht="15.95" customHeight="1" x14ac:dyDescent="0.25">
      <c r="A1776" s="109" t="s">
        <v>484</v>
      </c>
      <c r="B1776" s="69">
        <v>1931</v>
      </c>
      <c r="C1776" s="69" t="s">
        <v>36</v>
      </c>
      <c r="D1776" s="69">
        <v>1931</v>
      </c>
    </row>
    <row r="1777" spans="1:4" s="74" customFormat="1" ht="15.95" customHeight="1" x14ac:dyDescent="0.25">
      <c r="A1777" s="108" t="s">
        <v>771</v>
      </c>
      <c r="B1777" s="67">
        <v>27515</v>
      </c>
      <c r="C1777" s="67" t="s">
        <v>36</v>
      </c>
      <c r="D1777" s="67">
        <v>27515</v>
      </c>
    </row>
    <row r="1778" spans="1:4" s="52" customFormat="1" ht="15.95" customHeight="1" x14ac:dyDescent="0.25">
      <c r="A1778" s="109" t="s">
        <v>772</v>
      </c>
      <c r="B1778" s="69">
        <v>15715</v>
      </c>
      <c r="C1778" s="69" t="s">
        <v>36</v>
      </c>
      <c r="D1778" s="69">
        <v>15715</v>
      </c>
    </row>
    <row r="1779" spans="1:4" s="52" customFormat="1" ht="15.95" customHeight="1" x14ac:dyDescent="0.25">
      <c r="A1779" s="109" t="s">
        <v>773</v>
      </c>
      <c r="B1779" s="69">
        <v>3884</v>
      </c>
      <c r="C1779" s="69" t="s">
        <v>36</v>
      </c>
      <c r="D1779" s="69">
        <v>3884</v>
      </c>
    </row>
    <row r="1780" spans="1:4" s="52" customFormat="1" ht="15.95" customHeight="1" x14ac:dyDescent="0.25">
      <c r="A1780" s="109" t="s">
        <v>435</v>
      </c>
      <c r="B1780" s="69">
        <v>6816</v>
      </c>
      <c r="C1780" s="69" t="s">
        <v>36</v>
      </c>
      <c r="D1780" s="69">
        <v>6816</v>
      </c>
    </row>
    <row r="1781" spans="1:4" s="52" customFormat="1" ht="15.95" customHeight="1" x14ac:dyDescent="0.25">
      <c r="A1781" s="109" t="s">
        <v>774</v>
      </c>
      <c r="B1781" s="69">
        <v>1100</v>
      </c>
      <c r="C1781" s="69" t="s">
        <v>36</v>
      </c>
      <c r="D1781" s="69">
        <v>1100</v>
      </c>
    </row>
    <row r="1782" spans="1:4" s="74" customFormat="1" ht="15.95" customHeight="1" x14ac:dyDescent="0.25">
      <c r="A1782" s="108" t="s">
        <v>775</v>
      </c>
      <c r="B1782" s="67">
        <v>7223</v>
      </c>
      <c r="C1782" s="67" t="s">
        <v>36</v>
      </c>
      <c r="D1782" s="67">
        <v>7223</v>
      </c>
    </row>
    <row r="1783" spans="1:4" s="52" customFormat="1" ht="15.95" customHeight="1" x14ac:dyDescent="0.25">
      <c r="A1783" s="109" t="s">
        <v>776</v>
      </c>
      <c r="B1783" s="69">
        <v>600</v>
      </c>
      <c r="C1783" s="69" t="s">
        <v>36</v>
      </c>
      <c r="D1783" s="69">
        <v>600</v>
      </c>
    </row>
    <row r="1784" spans="1:4" s="52" customFormat="1" ht="15.95" customHeight="1" x14ac:dyDescent="0.25">
      <c r="A1784" s="109" t="s">
        <v>777</v>
      </c>
      <c r="B1784" s="69">
        <v>1475</v>
      </c>
      <c r="C1784" s="69" t="s">
        <v>36</v>
      </c>
      <c r="D1784" s="69">
        <v>1475</v>
      </c>
    </row>
    <row r="1785" spans="1:4" s="52" customFormat="1" ht="15.95" customHeight="1" x14ac:dyDescent="0.25">
      <c r="A1785" s="109" t="s">
        <v>778</v>
      </c>
      <c r="B1785" s="69">
        <v>2456</v>
      </c>
      <c r="C1785" s="69" t="s">
        <v>36</v>
      </c>
      <c r="D1785" s="69">
        <v>2456</v>
      </c>
    </row>
    <row r="1786" spans="1:4" s="52" customFormat="1" ht="15.95" customHeight="1" x14ac:dyDescent="0.25">
      <c r="A1786" s="109" t="s">
        <v>394</v>
      </c>
      <c r="B1786" s="69">
        <v>1276</v>
      </c>
      <c r="C1786" s="69" t="s">
        <v>36</v>
      </c>
      <c r="D1786" s="69">
        <v>1276</v>
      </c>
    </row>
    <row r="1787" spans="1:4" s="52" customFormat="1" ht="15.95" customHeight="1" x14ac:dyDescent="0.25">
      <c r="A1787" s="109" t="s">
        <v>779</v>
      </c>
      <c r="B1787" s="69">
        <v>312</v>
      </c>
      <c r="C1787" s="69" t="s">
        <v>36</v>
      </c>
      <c r="D1787" s="69">
        <v>312</v>
      </c>
    </row>
    <row r="1788" spans="1:4" s="52" customFormat="1" ht="15.95" customHeight="1" x14ac:dyDescent="0.25">
      <c r="A1788" s="109" t="s">
        <v>780</v>
      </c>
      <c r="B1788" s="69">
        <v>1104</v>
      </c>
      <c r="C1788" s="69" t="s">
        <v>36</v>
      </c>
      <c r="D1788" s="69">
        <v>1104</v>
      </c>
    </row>
    <row r="1789" spans="1:4" s="74" customFormat="1" ht="15.95" customHeight="1" x14ac:dyDescent="0.25">
      <c r="A1789" s="108" t="s">
        <v>781</v>
      </c>
      <c r="B1789" s="67">
        <v>11697</v>
      </c>
      <c r="C1789" s="67" t="s">
        <v>36</v>
      </c>
      <c r="D1789" s="67">
        <v>11697</v>
      </c>
    </row>
    <row r="1790" spans="1:4" s="52" customFormat="1" ht="15.95" customHeight="1" x14ac:dyDescent="0.25">
      <c r="A1790" s="109" t="s">
        <v>782</v>
      </c>
      <c r="B1790" s="69">
        <v>7537</v>
      </c>
      <c r="C1790" s="69" t="s">
        <v>36</v>
      </c>
      <c r="D1790" s="69">
        <v>7537</v>
      </c>
    </row>
    <row r="1791" spans="1:4" s="52" customFormat="1" ht="15.95" customHeight="1" x14ac:dyDescent="0.25">
      <c r="A1791" s="109" t="s">
        <v>78</v>
      </c>
      <c r="B1791" s="69">
        <v>2975</v>
      </c>
      <c r="C1791" s="69" t="s">
        <v>36</v>
      </c>
      <c r="D1791" s="69">
        <v>2975</v>
      </c>
    </row>
    <row r="1792" spans="1:4" s="52" customFormat="1" ht="15.95" customHeight="1" x14ac:dyDescent="0.25">
      <c r="A1792" s="109" t="s">
        <v>783</v>
      </c>
      <c r="B1792" s="69">
        <v>478</v>
      </c>
      <c r="C1792" s="69" t="s">
        <v>36</v>
      </c>
      <c r="D1792" s="69">
        <v>478</v>
      </c>
    </row>
    <row r="1793" spans="1:4" s="52" customFormat="1" ht="15.95" customHeight="1" x14ac:dyDescent="0.25">
      <c r="A1793" s="109" t="s">
        <v>784</v>
      </c>
      <c r="B1793" s="69">
        <v>454</v>
      </c>
      <c r="C1793" s="69" t="s">
        <v>36</v>
      </c>
      <c r="D1793" s="69">
        <v>454</v>
      </c>
    </row>
    <row r="1794" spans="1:4" s="52" customFormat="1" ht="15.95" customHeight="1" x14ac:dyDescent="0.25">
      <c r="A1794" s="109" t="s">
        <v>458</v>
      </c>
      <c r="B1794" s="69">
        <v>253</v>
      </c>
      <c r="C1794" s="69" t="s">
        <v>36</v>
      </c>
      <c r="D1794" s="69">
        <v>253</v>
      </c>
    </row>
    <row r="1795" spans="1:4" s="74" customFormat="1" ht="15.95" customHeight="1" x14ac:dyDescent="0.25">
      <c r="A1795" s="108" t="s">
        <v>785</v>
      </c>
      <c r="B1795" s="67">
        <v>3331</v>
      </c>
      <c r="C1795" s="67" t="s">
        <v>36</v>
      </c>
      <c r="D1795" s="67">
        <v>3331</v>
      </c>
    </row>
    <row r="1796" spans="1:4" s="52" customFormat="1" ht="15.95" customHeight="1" x14ac:dyDescent="0.25">
      <c r="A1796" s="109" t="s">
        <v>786</v>
      </c>
      <c r="B1796" s="69">
        <v>2106</v>
      </c>
      <c r="C1796" s="69" t="s">
        <v>36</v>
      </c>
      <c r="D1796" s="69">
        <v>2106</v>
      </c>
    </row>
    <row r="1797" spans="1:4" s="52" customFormat="1" ht="15.95" customHeight="1" x14ac:dyDescent="0.25">
      <c r="A1797" s="109" t="s">
        <v>787</v>
      </c>
      <c r="B1797" s="69">
        <v>1225</v>
      </c>
      <c r="C1797" s="69" t="s">
        <v>36</v>
      </c>
      <c r="D1797" s="69">
        <v>1225</v>
      </c>
    </row>
    <row r="1798" spans="1:4" s="74" customFormat="1" ht="15.95" customHeight="1" x14ac:dyDescent="0.25">
      <c r="A1798" s="108" t="s">
        <v>308</v>
      </c>
      <c r="B1798" s="67">
        <v>5270</v>
      </c>
      <c r="C1798" s="67" t="s">
        <v>36</v>
      </c>
      <c r="D1798" s="67">
        <v>5270</v>
      </c>
    </row>
    <row r="1799" spans="1:4" s="52" customFormat="1" ht="15.95" customHeight="1" x14ac:dyDescent="0.25">
      <c r="A1799" s="109" t="s">
        <v>484</v>
      </c>
      <c r="B1799" s="69">
        <v>819</v>
      </c>
      <c r="C1799" s="69" t="s">
        <v>36</v>
      </c>
      <c r="D1799" s="69">
        <v>819</v>
      </c>
    </row>
    <row r="1800" spans="1:4" s="52" customFormat="1" ht="15.95" customHeight="1" x14ac:dyDescent="0.25">
      <c r="A1800" s="109" t="s">
        <v>73</v>
      </c>
      <c r="B1800" s="69">
        <v>656</v>
      </c>
      <c r="C1800" s="69" t="s">
        <v>36</v>
      </c>
      <c r="D1800" s="69">
        <v>656</v>
      </c>
    </row>
    <row r="1801" spans="1:4" s="52" customFormat="1" ht="15.95" customHeight="1" x14ac:dyDescent="0.25">
      <c r="A1801" s="109" t="s">
        <v>788</v>
      </c>
      <c r="B1801" s="69">
        <v>682</v>
      </c>
      <c r="C1801" s="69" t="s">
        <v>36</v>
      </c>
      <c r="D1801" s="69">
        <v>682</v>
      </c>
    </row>
    <row r="1802" spans="1:4" s="52" customFormat="1" ht="15.95" customHeight="1" x14ac:dyDescent="0.25">
      <c r="A1802" s="109" t="s">
        <v>673</v>
      </c>
      <c r="B1802" s="69">
        <v>386</v>
      </c>
      <c r="C1802" s="69" t="s">
        <v>36</v>
      </c>
      <c r="D1802" s="69">
        <v>386</v>
      </c>
    </row>
    <row r="1803" spans="1:4" s="52" customFormat="1" ht="15.95" customHeight="1" x14ac:dyDescent="0.25">
      <c r="A1803" s="109" t="s">
        <v>789</v>
      </c>
      <c r="B1803" s="69">
        <v>1065</v>
      </c>
      <c r="C1803" s="69" t="s">
        <v>36</v>
      </c>
      <c r="D1803" s="69">
        <v>1065</v>
      </c>
    </row>
    <row r="1804" spans="1:4" s="52" customFormat="1" ht="15.95" customHeight="1" x14ac:dyDescent="0.25">
      <c r="A1804" s="109" t="s">
        <v>790</v>
      </c>
      <c r="B1804" s="69">
        <v>848</v>
      </c>
      <c r="C1804" s="69" t="s">
        <v>36</v>
      </c>
      <c r="D1804" s="69">
        <v>848</v>
      </c>
    </row>
    <row r="1805" spans="1:4" s="52" customFormat="1" ht="15.95" customHeight="1" x14ac:dyDescent="0.25">
      <c r="A1805" s="109" t="s">
        <v>433</v>
      </c>
      <c r="B1805" s="69">
        <v>814</v>
      </c>
      <c r="C1805" s="69" t="s">
        <v>36</v>
      </c>
      <c r="D1805" s="69">
        <v>814</v>
      </c>
    </row>
    <row r="1806" spans="1:4" s="74" customFormat="1" ht="15.95" customHeight="1" x14ac:dyDescent="0.25">
      <c r="A1806" s="108" t="s">
        <v>791</v>
      </c>
      <c r="B1806" s="67">
        <v>6447</v>
      </c>
      <c r="C1806" s="67" t="s">
        <v>36</v>
      </c>
      <c r="D1806" s="67">
        <v>6447</v>
      </c>
    </row>
    <row r="1807" spans="1:4" s="52" customFormat="1" ht="15.95" customHeight="1" x14ac:dyDescent="0.25">
      <c r="A1807" s="109" t="s">
        <v>792</v>
      </c>
      <c r="B1807" s="69">
        <v>4528</v>
      </c>
      <c r="C1807" s="69" t="s">
        <v>36</v>
      </c>
      <c r="D1807" s="69">
        <v>4528</v>
      </c>
    </row>
    <row r="1808" spans="1:4" s="52" customFormat="1" ht="15.95" customHeight="1" x14ac:dyDescent="0.25">
      <c r="A1808" s="109" t="s">
        <v>793</v>
      </c>
      <c r="B1808" s="69">
        <v>1124</v>
      </c>
      <c r="C1808" s="69" t="s">
        <v>36</v>
      </c>
      <c r="D1808" s="69">
        <v>1124</v>
      </c>
    </row>
    <row r="1809" spans="1:4" s="52" customFormat="1" ht="15.95" customHeight="1" x14ac:dyDescent="0.25">
      <c r="A1809" s="109" t="s">
        <v>794</v>
      </c>
      <c r="B1809" s="69">
        <v>592</v>
      </c>
      <c r="C1809" s="69" t="s">
        <v>36</v>
      </c>
      <c r="D1809" s="69">
        <v>592</v>
      </c>
    </row>
    <row r="1810" spans="1:4" s="52" customFormat="1" ht="15.95" customHeight="1" x14ac:dyDescent="0.25">
      <c r="A1810" s="109" t="s">
        <v>795</v>
      </c>
      <c r="B1810" s="69">
        <v>203</v>
      </c>
      <c r="C1810" s="69" t="s">
        <v>36</v>
      </c>
      <c r="D1810" s="69">
        <v>203</v>
      </c>
    </row>
    <row r="1811" spans="1:4" s="74" customFormat="1" ht="15.95" customHeight="1" x14ac:dyDescent="0.25">
      <c r="A1811" s="108" t="s">
        <v>796</v>
      </c>
      <c r="B1811" s="67">
        <v>8761</v>
      </c>
      <c r="C1811" s="67" t="s">
        <v>36</v>
      </c>
      <c r="D1811" s="67">
        <v>8761</v>
      </c>
    </row>
    <row r="1812" spans="1:4" s="52" customFormat="1" ht="15.95" customHeight="1" x14ac:dyDescent="0.25">
      <c r="A1812" s="109" t="s">
        <v>797</v>
      </c>
      <c r="B1812" s="69">
        <v>1918</v>
      </c>
      <c r="C1812" s="69" t="s">
        <v>36</v>
      </c>
      <c r="D1812" s="69">
        <v>1918</v>
      </c>
    </row>
    <row r="1813" spans="1:4" s="52" customFormat="1" ht="15.95" customHeight="1" x14ac:dyDescent="0.25">
      <c r="A1813" s="109" t="s">
        <v>798</v>
      </c>
      <c r="B1813" s="69">
        <v>1031</v>
      </c>
      <c r="C1813" s="69" t="s">
        <v>36</v>
      </c>
      <c r="D1813" s="69">
        <v>1031</v>
      </c>
    </row>
    <row r="1814" spans="1:4" s="52" customFormat="1" ht="15.95" customHeight="1" x14ac:dyDescent="0.25">
      <c r="A1814" s="109" t="s">
        <v>400</v>
      </c>
      <c r="B1814" s="69">
        <v>2713</v>
      </c>
      <c r="C1814" s="69" t="s">
        <v>36</v>
      </c>
      <c r="D1814" s="69">
        <v>2713</v>
      </c>
    </row>
    <row r="1815" spans="1:4" s="52" customFormat="1" ht="15.95" customHeight="1" x14ac:dyDescent="0.25">
      <c r="A1815" s="109" t="s">
        <v>799</v>
      </c>
      <c r="B1815" s="69">
        <v>2486</v>
      </c>
      <c r="C1815" s="69" t="s">
        <v>36</v>
      </c>
      <c r="D1815" s="69">
        <v>2486</v>
      </c>
    </row>
    <row r="1816" spans="1:4" s="52" customFormat="1" ht="15.95" customHeight="1" x14ac:dyDescent="0.25">
      <c r="A1816" s="109" t="s">
        <v>629</v>
      </c>
      <c r="B1816" s="69">
        <v>613</v>
      </c>
      <c r="C1816" s="69" t="s">
        <v>36</v>
      </c>
      <c r="D1816" s="69">
        <v>613</v>
      </c>
    </row>
    <row r="1817" spans="1:4" s="52" customFormat="1" ht="15.95" customHeight="1" x14ac:dyDescent="0.2">
      <c r="A1817" s="70" t="s">
        <v>800</v>
      </c>
      <c r="B1817" s="67">
        <v>287109</v>
      </c>
      <c r="C1817" s="67">
        <v>61773</v>
      </c>
      <c r="D1817" s="67">
        <v>225336</v>
      </c>
    </row>
    <row r="1818" spans="1:4" s="52" customFormat="1" ht="15.95" customHeight="1" x14ac:dyDescent="0.25">
      <c r="A1818" s="108" t="s">
        <v>801</v>
      </c>
      <c r="B1818" s="67">
        <v>61773</v>
      </c>
      <c r="C1818" s="67">
        <v>61773</v>
      </c>
      <c r="D1818" s="69" t="s">
        <v>36</v>
      </c>
    </row>
    <row r="1819" spans="1:4" s="74" customFormat="1" ht="15.95" customHeight="1" x14ac:dyDescent="0.25">
      <c r="A1819" s="108" t="s">
        <v>332</v>
      </c>
      <c r="B1819" s="67">
        <v>8618</v>
      </c>
      <c r="C1819" s="67" t="s">
        <v>36</v>
      </c>
      <c r="D1819" s="67">
        <v>8618</v>
      </c>
    </row>
    <row r="1820" spans="1:4" s="52" customFormat="1" ht="15.95" customHeight="1" x14ac:dyDescent="0.25">
      <c r="A1820" s="109" t="s">
        <v>561</v>
      </c>
      <c r="B1820" s="69">
        <v>2227</v>
      </c>
      <c r="C1820" s="69" t="s">
        <v>36</v>
      </c>
      <c r="D1820" s="69">
        <v>2227</v>
      </c>
    </row>
    <row r="1821" spans="1:4" s="52" customFormat="1" ht="15.95" customHeight="1" x14ac:dyDescent="0.25">
      <c r="A1821" s="109" t="s">
        <v>802</v>
      </c>
      <c r="B1821" s="69">
        <v>1931</v>
      </c>
      <c r="C1821" s="69" t="s">
        <v>36</v>
      </c>
      <c r="D1821" s="69">
        <v>1931</v>
      </c>
    </row>
    <row r="1822" spans="1:4" s="52" customFormat="1" ht="15.95" customHeight="1" x14ac:dyDescent="0.25">
      <c r="A1822" s="109" t="s">
        <v>803</v>
      </c>
      <c r="B1822" s="69">
        <v>1108</v>
      </c>
      <c r="C1822" s="69" t="s">
        <v>36</v>
      </c>
      <c r="D1822" s="69">
        <v>1108</v>
      </c>
    </row>
    <row r="1823" spans="1:4" s="52" customFormat="1" ht="15.95" customHeight="1" x14ac:dyDescent="0.25">
      <c r="A1823" s="109" t="s">
        <v>524</v>
      </c>
      <c r="B1823" s="69">
        <v>3352</v>
      </c>
      <c r="C1823" s="69" t="s">
        <v>36</v>
      </c>
      <c r="D1823" s="69">
        <v>3352</v>
      </c>
    </row>
    <row r="1824" spans="1:4" s="74" customFormat="1" ht="15.95" customHeight="1" x14ac:dyDescent="0.25">
      <c r="A1824" s="108" t="s">
        <v>804</v>
      </c>
      <c r="B1824" s="67">
        <v>8496</v>
      </c>
      <c r="C1824" s="67" t="s">
        <v>36</v>
      </c>
      <c r="D1824" s="67">
        <v>8496</v>
      </c>
    </row>
    <row r="1825" spans="1:4" s="52" customFormat="1" ht="15.95" customHeight="1" x14ac:dyDescent="0.25">
      <c r="A1825" s="109" t="s">
        <v>732</v>
      </c>
      <c r="B1825" s="69">
        <v>1611</v>
      </c>
      <c r="C1825" s="69" t="s">
        <v>36</v>
      </c>
      <c r="D1825" s="69">
        <v>1611</v>
      </c>
    </row>
    <row r="1826" spans="1:4" s="52" customFormat="1" ht="15.95" customHeight="1" x14ac:dyDescent="0.25">
      <c r="A1826" s="109" t="s">
        <v>805</v>
      </c>
      <c r="B1826" s="69">
        <v>257</v>
      </c>
      <c r="C1826" s="69" t="s">
        <v>36</v>
      </c>
      <c r="D1826" s="69">
        <v>257</v>
      </c>
    </row>
    <row r="1827" spans="1:4" s="52" customFormat="1" ht="15.95" customHeight="1" x14ac:dyDescent="0.25">
      <c r="A1827" s="109" t="s">
        <v>806</v>
      </c>
      <c r="B1827" s="69">
        <v>2116</v>
      </c>
      <c r="C1827" s="69" t="s">
        <v>36</v>
      </c>
      <c r="D1827" s="69">
        <v>2116</v>
      </c>
    </row>
    <row r="1828" spans="1:4" s="52" customFormat="1" ht="15.95" customHeight="1" x14ac:dyDescent="0.25">
      <c r="A1828" s="109" t="s">
        <v>807</v>
      </c>
      <c r="B1828" s="69">
        <v>2131</v>
      </c>
      <c r="C1828" s="69" t="s">
        <v>36</v>
      </c>
      <c r="D1828" s="69">
        <v>2131</v>
      </c>
    </row>
    <row r="1829" spans="1:4" s="52" customFormat="1" ht="15.95" customHeight="1" x14ac:dyDescent="0.25">
      <c r="A1829" s="109" t="s">
        <v>808</v>
      </c>
      <c r="B1829" s="69">
        <v>2381</v>
      </c>
      <c r="C1829" s="69" t="s">
        <v>36</v>
      </c>
      <c r="D1829" s="69">
        <v>2381</v>
      </c>
    </row>
    <row r="1830" spans="1:4" s="74" customFormat="1" ht="15.95" customHeight="1" x14ac:dyDescent="0.25">
      <c r="A1830" s="108" t="s">
        <v>809</v>
      </c>
      <c r="B1830" s="67">
        <v>8774</v>
      </c>
      <c r="C1830" s="67" t="s">
        <v>36</v>
      </c>
      <c r="D1830" s="67">
        <v>8774</v>
      </c>
    </row>
    <row r="1831" spans="1:4" s="52" customFormat="1" ht="15.95" customHeight="1" x14ac:dyDescent="0.25">
      <c r="A1831" s="109" t="s">
        <v>810</v>
      </c>
      <c r="B1831" s="69">
        <v>843</v>
      </c>
      <c r="C1831" s="69" t="s">
        <v>36</v>
      </c>
      <c r="D1831" s="69">
        <v>843</v>
      </c>
    </row>
    <row r="1832" spans="1:4" s="52" customFormat="1" ht="15.95" customHeight="1" x14ac:dyDescent="0.25">
      <c r="A1832" s="109" t="s">
        <v>129</v>
      </c>
      <c r="B1832" s="69">
        <v>761</v>
      </c>
      <c r="C1832" s="69" t="s">
        <v>36</v>
      </c>
      <c r="D1832" s="69">
        <v>761</v>
      </c>
    </row>
    <row r="1833" spans="1:4" s="52" customFormat="1" ht="15.95" customHeight="1" x14ac:dyDescent="0.25">
      <c r="A1833" s="109" t="s">
        <v>117</v>
      </c>
      <c r="B1833" s="69">
        <v>433</v>
      </c>
      <c r="C1833" s="69" t="s">
        <v>36</v>
      </c>
      <c r="D1833" s="69">
        <v>433</v>
      </c>
    </row>
    <row r="1834" spans="1:4" s="52" customFormat="1" ht="15.95" customHeight="1" x14ac:dyDescent="0.25">
      <c r="A1834" s="109" t="s">
        <v>633</v>
      </c>
      <c r="B1834" s="69">
        <v>1282</v>
      </c>
      <c r="C1834" s="69" t="s">
        <v>36</v>
      </c>
      <c r="D1834" s="69">
        <v>1282</v>
      </c>
    </row>
    <row r="1835" spans="1:4" s="52" customFormat="1" ht="15.95" customHeight="1" x14ac:dyDescent="0.25">
      <c r="A1835" s="109" t="s">
        <v>811</v>
      </c>
      <c r="B1835" s="69">
        <v>330</v>
      </c>
      <c r="C1835" s="69" t="s">
        <v>36</v>
      </c>
      <c r="D1835" s="69">
        <v>330</v>
      </c>
    </row>
    <row r="1836" spans="1:4" s="52" customFormat="1" ht="15.95" customHeight="1" x14ac:dyDescent="0.25">
      <c r="A1836" s="109" t="s">
        <v>812</v>
      </c>
      <c r="B1836" s="69">
        <v>2011</v>
      </c>
      <c r="C1836" s="69" t="s">
        <v>36</v>
      </c>
      <c r="D1836" s="69">
        <v>2011</v>
      </c>
    </row>
    <row r="1837" spans="1:4" s="52" customFormat="1" ht="15.95" customHeight="1" x14ac:dyDescent="0.25">
      <c r="A1837" s="109" t="s">
        <v>813</v>
      </c>
      <c r="B1837" s="69">
        <v>2113</v>
      </c>
      <c r="C1837" s="69" t="s">
        <v>36</v>
      </c>
      <c r="D1837" s="69">
        <v>2113</v>
      </c>
    </row>
    <row r="1838" spans="1:4" s="52" customFormat="1" ht="15.95" customHeight="1" x14ac:dyDescent="0.25">
      <c r="A1838" s="109" t="s">
        <v>814</v>
      </c>
      <c r="B1838" s="69">
        <v>1001</v>
      </c>
      <c r="C1838" s="69" t="s">
        <v>36</v>
      </c>
      <c r="D1838" s="69">
        <v>1001</v>
      </c>
    </row>
    <row r="1839" spans="1:4" s="74" customFormat="1" ht="15.95" customHeight="1" x14ac:dyDescent="0.25">
      <c r="A1839" s="108" t="s">
        <v>815</v>
      </c>
      <c r="B1839" s="67">
        <v>12198</v>
      </c>
      <c r="C1839" s="67" t="s">
        <v>36</v>
      </c>
      <c r="D1839" s="67">
        <v>12198</v>
      </c>
    </row>
    <row r="1840" spans="1:4" s="52" customFormat="1" ht="15.95" customHeight="1" x14ac:dyDescent="0.25">
      <c r="A1840" s="109" t="s">
        <v>816</v>
      </c>
      <c r="B1840" s="69">
        <v>4292</v>
      </c>
      <c r="C1840" s="69" t="s">
        <v>36</v>
      </c>
      <c r="D1840" s="69">
        <v>4292</v>
      </c>
    </row>
    <row r="1841" spans="1:4" s="52" customFormat="1" ht="15.95" customHeight="1" x14ac:dyDescent="0.25">
      <c r="A1841" s="109" t="s">
        <v>817</v>
      </c>
      <c r="B1841" s="69">
        <v>943</v>
      </c>
      <c r="C1841" s="69" t="s">
        <v>36</v>
      </c>
      <c r="D1841" s="69">
        <v>943</v>
      </c>
    </row>
    <row r="1842" spans="1:4" s="52" customFormat="1" ht="15.95" customHeight="1" x14ac:dyDescent="0.25">
      <c r="A1842" s="109" t="s">
        <v>818</v>
      </c>
      <c r="B1842" s="69">
        <v>3566</v>
      </c>
      <c r="C1842" s="69" t="s">
        <v>36</v>
      </c>
      <c r="D1842" s="69">
        <v>3566</v>
      </c>
    </row>
    <row r="1843" spans="1:4" s="52" customFormat="1" ht="15.95" customHeight="1" x14ac:dyDescent="0.25">
      <c r="A1843" s="109" t="s">
        <v>819</v>
      </c>
      <c r="B1843" s="69">
        <v>2747</v>
      </c>
      <c r="C1843" s="69" t="s">
        <v>36</v>
      </c>
      <c r="D1843" s="69">
        <v>2747</v>
      </c>
    </row>
    <row r="1844" spans="1:4" s="52" customFormat="1" ht="15.95" customHeight="1" x14ac:dyDescent="0.25">
      <c r="A1844" s="109" t="s">
        <v>820</v>
      </c>
      <c r="B1844" s="69">
        <v>398</v>
      </c>
      <c r="C1844" s="69" t="s">
        <v>36</v>
      </c>
      <c r="D1844" s="69">
        <v>398</v>
      </c>
    </row>
    <row r="1845" spans="1:4" s="52" customFormat="1" ht="15.95" customHeight="1" x14ac:dyDescent="0.25">
      <c r="A1845" s="109" t="s">
        <v>821</v>
      </c>
      <c r="B1845" s="69">
        <v>252</v>
      </c>
      <c r="C1845" s="69" t="s">
        <v>36</v>
      </c>
      <c r="D1845" s="69">
        <v>252</v>
      </c>
    </row>
    <row r="1846" spans="1:4" s="74" customFormat="1" ht="15.95" customHeight="1" x14ac:dyDescent="0.25">
      <c r="A1846" s="108" t="s">
        <v>822</v>
      </c>
      <c r="B1846" s="67">
        <v>18796</v>
      </c>
      <c r="C1846" s="67" t="s">
        <v>36</v>
      </c>
      <c r="D1846" s="67">
        <v>18796</v>
      </c>
    </row>
    <row r="1847" spans="1:4" s="52" customFormat="1" ht="15.95" customHeight="1" x14ac:dyDescent="0.25">
      <c r="A1847" s="109" t="s">
        <v>823</v>
      </c>
      <c r="B1847" s="69">
        <v>1831</v>
      </c>
      <c r="C1847" s="69" t="s">
        <v>36</v>
      </c>
      <c r="D1847" s="69">
        <v>1831</v>
      </c>
    </row>
    <row r="1848" spans="1:4" s="52" customFormat="1" ht="15.95" customHeight="1" x14ac:dyDescent="0.25">
      <c r="A1848" s="109" t="s">
        <v>824</v>
      </c>
      <c r="B1848" s="69">
        <v>553</v>
      </c>
      <c r="C1848" s="69" t="s">
        <v>36</v>
      </c>
      <c r="D1848" s="69">
        <v>553</v>
      </c>
    </row>
    <row r="1849" spans="1:4" s="52" customFormat="1" ht="15.95" customHeight="1" x14ac:dyDescent="0.25">
      <c r="A1849" s="109" t="s">
        <v>825</v>
      </c>
      <c r="B1849" s="69">
        <v>715</v>
      </c>
      <c r="C1849" s="69" t="s">
        <v>36</v>
      </c>
      <c r="D1849" s="69">
        <v>715</v>
      </c>
    </row>
    <row r="1850" spans="1:4" s="52" customFormat="1" ht="15.95" customHeight="1" x14ac:dyDescent="0.25">
      <c r="A1850" s="109" t="s">
        <v>826</v>
      </c>
      <c r="B1850" s="69">
        <v>2612</v>
      </c>
      <c r="C1850" s="69" t="s">
        <v>36</v>
      </c>
      <c r="D1850" s="69">
        <v>2612</v>
      </c>
    </row>
    <row r="1851" spans="1:4" s="52" customFormat="1" ht="15.95" customHeight="1" x14ac:dyDescent="0.25">
      <c r="A1851" s="109" t="s">
        <v>827</v>
      </c>
      <c r="B1851" s="69">
        <v>3418</v>
      </c>
      <c r="C1851" s="69" t="s">
        <v>36</v>
      </c>
      <c r="D1851" s="69">
        <v>3418</v>
      </c>
    </row>
    <row r="1852" spans="1:4" s="52" customFormat="1" ht="15.95" customHeight="1" x14ac:dyDescent="0.25">
      <c r="A1852" s="109" t="s">
        <v>828</v>
      </c>
      <c r="B1852" s="69">
        <v>531</v>
      </c>
      <c r="C1852" s="69" t="s">
        <v>36</v>
      </c>
      <c r="D1852" s="69">
        <v>531</v>
      </c>
    </row>
    <row r="1853" spans="1:4" s="52" customFormat="1" ht="15.95" customHeight="1" x14ac:dyDescent="0.25">
      <c r="A1853" s="109" t="s">
        <v>829</v>
      </c>
      <c r="B1853" s="69">
        <v>310</v>
      </c>
      <c r="C1853" s="69" t="s">
        <v>36</v>
      </c>
      <c r="D1853" s="69">
        <v>310</v>
      </c>
    </row>
    <row r="1854" spans="1:4" s="52" customFormat="1" ht="15.95" customHeight="1" x14ac:dyDescent="0.25">
      <c r="A1854" s="109" t="s">
        <v>830</v>
      </c>
      <c r="B1854" s="69">
        <v>4159</v>
      </c>
      <c r="C1854" s="69" t="s">
        <v>36</v>
      </c>
      <c r="D1854" s="69">
        <v>4159</v>
      </c>
    </row>
    <row r="1855" spans="1:4" s="52" customFormat="1" ht="15.95" customHeight="1" x14ac:dyDescent="0.25">
      <c r="A1855" s="109" t="s">
        <v>831</v>
      </c>
      <c r="B1855" s="69">
        <v>887</v>
      </c>
      <c r="C1855" s="69" t="s">
        <v>36</v>
      </c>
      <c r="D1855" s="69">
        <v>887</v>
      </c>
    </row>
    <row r="1856" spans="1:4" s="52" customFormat="1" ht="15.95" customHeight="1" x14ac:dyDescent="0.25">
      <c r="A1856" s="109" t="s">
        <v>832</v>
      </c>
      <c r="B1856" s="69">
        <v>3780</v>
      </c>
      <c r="C1856" s="69" t="s">
        <v>36</v>
      </c>
      <c r="D1856" s="69">
        <v>3780</v>
      </c>
    </row>
    <row r="1857" spans="1:4" s="74" customFormat="1" ht="15.95" customHeight="1" x14ac:dyDescent="0.25">
      <c r="A1857" s="108" t="s">
        <v>833</v>
      </c>
      <c r="B1857" s="67">
        <v>10873</v>
      </c>
      <c r="C1857" s="67" t="s">
        <v>36</v>
      </c>
      <c r="D1857" s="67">
        <v>10873</v>
      </c>
    </row>
    <row r="1858" spans="1:4" s="52" customFormat="1" ht="15.95" customHeight="1" x14ac:dyDescent="0.25">
      <c r="A1858" s="109" t="s">
        <v>834</v>
      </c>
      <c r="B1858" s="69" t="s">
        <v>36</v>
      </c>
      <c r="C1858" s="69" t="s">
        <v>36</v>
      </c>
      <c r="D1858" s="69" t="s">
        <v>36</v>
      </c>
    </row>
    <row r="1859" spans="1:4" s="52" customFormat="1" ht="15.95" customHeight="1" x14ac:dyDescent="0.25">
      <c r="A1859" s="109" t="s">
        <v>835</v>
      </c>
      <c r="B1859" s="69">
        <v>1252</v>
      </c>
      <c r="C1859" s="69" t="s">
        <v>36</v>
      </c>
      <c r="D1859" s="69">
        <v>1252</v>
      </c>
    </row>
    <row r="1860" spans="1:4" s="52" customFormat="1" ht="15.95" customHeight="1" x14ac:dyDescent="0.25">
      <c r="A1860" s="109" t="s">
        <v>836</v>
      </c>
      <c r="B1860" s="69">
        <v>940</v>
      </c>
      <c r="C1860" s="69" t="s">
        <v>36</v>
      </c>
      <c r="D1860" s="69">
        <v>940</v>
      </c>
    </row>
    <row r="1861" spans="1:4" s="52" customFormat="1" ht="15.95" customHeight="1" x14ac:dyDescent="0.25">
      <c r="A1861" s="109" t="s">
        <v>837</v>
      </c>
      <c r="B1861" s="69">
        <v>1430</v>
      </c>
      <c r="C1861" s="69" t="s">
        <v>36</v>
      </c>
      <c r="D1861" s="69">
        <v>1430</v>
      </c>
    </row>
    <row r="1862" spans="1:4" s="52" customFormat="1" ht="15.95" customHeight="1" x14ac:dyDescent="0.25">
      <c r="A1862" s="109" t="s">
        <v>838</v>
      </c>
      <c r="B1862" s="69">
        <v>1590</v>
      </c>
      <c r="C1862" s="69" t="s">
        <v>36</v>
      </c>
      <c r="D1862" s="69">
        <v>1590</v>
      </c>
    </row>
    <row r="1863" spans="1:4" s="52" customFormat="1" ht="15.95" customHeight="1" x14ac:dyDescent="0.25">
      <c r="A1863" s="109" t="s">
        <v>839</v>
      </c>
      <c r="B1863" s="69">
        <v>1858</v>
      </c>
      <c r="C1863" s="69" t="s">
        <v>36</v>
      </c>
      <c r="D1863" s="69">
        <v>1858</v>
      </c>
    </row>
    <row r="1864" spans="1:4" s="52" customFormat="1" ht="15.95" customHeight="1" x14ac:dyDescent="0.25">
      <c r="A1864" s="109" t="s">
        <v>840</v>
      </c>
      <c r="B1864" s="69">
        <v>2157</v>
      </c>
      <c r="C1864" s="69" t="s">
        <v>36</v>
      </c>
      <c r="D1864" s="69">
        <v>2157</v>
      </c>
    </row>
    <row r="1865" spans="1:4" s="52" customFormat="1" ht="15.95" customHeight="1" x14ac:dyDescent="0.25">
      <c r="A1865" s="109" t="s">
        <v>841</v>
      </c>
      <c r="B1865" s="69">
        <v>1646</v>
      </c>
      <c r="C1865" s="69" t="s">
        <v>36</v>
      </c>
      <c r="D1865" s="69">
        <v>1646</v>
      </c>
    </row>
    <row r="1866" spans="1:4" s="74" customFormat="1" ht="15.95" customHeight="1" x14ac:dyDescent="0.25">
      <c r="A1866" s="108" t="s">
        <v>842</v>
      </c>
      <c r="B1866" s="67">
        <v>17885</v>
      </c>
      <c r="C1866" s="67" t="s">
        <v>36</v>
      </c>
      <c r="D1866" s="67">
        <v>17885</v>
      </c>
    </row>
    <row r="1867" spans="1:4" s="52" customFormat="1" ht="15.95" customHeight="1" x14ac:dyDescent="0.25">
      <c r="A1867" s="109" t="s">
        <v>843</v>
      </c>
      <c r="B1867" s="69">
        <v>7971</v>
      </c>
      <c r="C1867" s="69" t="s">
        <v>36</v>
      </c>
      <c r="D1867" s="69">
        <v>7971</v>
      </c>
    </row>
    <row r="1868" spans="1:4" s="52" customFormat="1" ht="15.95" customHeight="1" x14ac:dyDescent="0.25">
      <c r="A1868" s="109" t="s">
        <v>844</v>
      </c>
      <c r="B1868" s="69">
        <v>3971</v>
      </c>
      <c r="C1868" s="69" t="s">
        <v>36</v>
      </c>
      <c r="D1868" s="69">
        <v>3971</v>
      </c>
    </row>
    <row r="1869" spans="1:4" s="52" customFormat="1" ht="15.95" customHeight="1" x14ac:dyDescent="0.25">
      <c r="A1869" s="109" t="s">
        <v>845</v>
      </c>
      <c r="B1869" s="69">
        <v>3872</v>
      </c>
      <c r="C1869" s="69" t="s">
        <v>36</v>
      </c>
      <c r="D1869" s="69">
        <v>3872</v>
      </c>
    </row>
    <row r="1870" spans="1:4" s="52" customFormat="1" ht="15.95" customHeight="1" x14ac:dyDescent="0.25">
      <c r="A1870" s="109" t="s">
        <v>846</v>
      </c>
      <c r="B1870" s="69">
        <v>2071</v>
      </c>
      <c r="C1870" s="69" t="s">
        <v>36</v>
      </c>
      <c r="D1870" s="69">
        <v>2071</v>
      </c>
    </row>
    <row r="1871" spans="1:4" s="74" customFormat="1" ht="15.95" customHeight="1" x14ac:dyDescent="0.25">
      <c r="A1871" s="108" t="s">
        <v>847</v>
      </c>
      <c r="B1871" s="67">
        <v>10536</v>
      </c>
      <c r="C1871" s="67" t="s">
        <v>36</v>
      </c>
      <c r="D1871" s="67">
        <v>10536</v>
      </c>
    </row>
    <row r="1872" spans="1:4" s="52" customFormat="1" ht="15.95" customHeight="1" x14ac:dyDescent="0.25">
      <c r="A1872" s="109" t="s">
        <v>717</v>
      </c>
      <c r="B1872" s="69">
        <v>3347</v>
      </c>
      <c r="C1872" s="69" t="s">
        <v>36</v>
      </c>
      <c r="D1872" s="69">
        <v>3347</v>
      </c>
    </row>
    <row r="1873" spans="1:4" s="52" customFormat="1" ht="15.95" customHeight="1" x14ac:dyDescent="0.25">
      <c r="A1873" s="109" t="s">
        <v>129</v>
      </c>
      <c r="B1873" s="69">
        <v>716</v>
      </c>
      <c r="C1873" s="69" t="s">
        <v>36</v>
      </c>
      <c r="D1873" s="69">
        <v>716</v>
      </c>
    </row>
    <row r="1874" spans="1:4" s="52" customFormat="1" ht="15.95" customHeight="1" x14ac:dyDescent="0.25">
      <c r="A1874" s="109" t="s">
        <v>848</v>
      </c>
      <c r="B1874" s="69">
        <v>1379</v>
      </c>
      <c r="C1874" s="69" t="s">
        <v>36</v>
      </c>
      <c r="D1874" s="69">
        <v>1379</v>
      </c>
    </row>
    <row r="1875" spans="1:4" s="52" customFormat="1" ht="15.95" customHeight="1" x14ac:dyDescent="0.25">
      <c r="A1875" s="109" t="s">
        <v>849</v>
      </c>
      <c r="B1875" s="69">
        <v>391</v>
      </c>
      <c r="C1875" s="69" t="s">
        <v>36</v>
      </c>
      <c r="D1875" s="69">
        <v>391</v>
      </c>
    </row>
    <row r="1876" spans="1:4" s="52" customFormat="1" ht="15.95" customHeight="1" x14ac:dyDescent="0.25">
      <c r="A1876" s="109" t="s">
        <v>850</v>
      </c>
      <c r="B1876" s="69">
        <v>1812</v>
      </c>
      <c r="C1876" s="69" t="s">
        <v>36</v>
      </c>
      <c r="D1876" s="69">
        <v>1812</v>
      </c>
    </row>
    <row r="1877" spans="1:4" s="52" customFormat="1" ht="15.95" customHeight="1" x14ac:dyDescent="0.25">
      <c r="A1877" s="109" t="s">
        <v>640</v>
      </c>
      <c r="B1877" s="69">
        <v>2529</v>
      </c>
      <c r="C1877" s="69" t="s">
        <v>36</v>
      </c>
      <c r="D1877" s="69">
        <v>2529</v>
      </c>
    </row>
    <row r="1878" spans="1:4" s="52" customFormat="1" ht="15.95" customHeight="1" x14ac:dyDescent="0.25">
      <c r="A1878" s="109" t="s">
        <v>851</v>
      </c>
      <c r="B1878" s="69">
        <v>362</v>
      </c>
      <c r="C1878" s="69" t="s">
        <v>36</v>
      </c>
      <c r="D1878" s="69">
        <v>362</v>
      </c>
    </row>
    <row r="1879" spans="1:4" s="74" customFormat="1" ht="15.95" customHeight="1" x14ac:dyDescent="0.25">
      <c r="A1879" s="108" t="s">
        <v>852</v>
      </c>
      <c r="B1879" s="67">
        <v>4143</v>
      </c>
      <c r="C1879" s="67" t="s">
        <v>36</v>
      </c>
      <c r="D1879" s="67">
        <v>4143</v>
      </c>
    </row>
    <row r="1880" spans="1:4" s="52" customFormat="1" ht="15.95" customHeight="1" x14ac:dyDescent="0.25">
      <c r="A1880" s="109" t="s">
        <v>853</v>
      </c>
      <c r="B1880" s="69">
        <v>2452</v>
      </c>
      <c r="C1880" s="69" t="s">
        <v>36</v>
      </c>
      <c r="D1880" s="69">
        <v>2452</v>
      </c>
    </row>
    <row r="1881" spans="1:4" s="52" customFormat="1" ht="15.95" customHeight="1" x14ac:dyDescent="0.25">
      <c r="A1881" s="109" t="s">
        <v>854</v>
      </c>
      <c r="B1881" s="69">
        <v>1691</v>
      </c>
      <c r="C1881" s="69" t="s">
        <v>36</v>
      </c>
      <c r="D1881" s="69">
        <v>1691</v>
      </c>
    </row>
    <row r="1882" spans="1:4" s="74" customFormat="1" ht="15.95" customHeight="1" x14ac:dyDescent="0.25">
      <c r="A1882" s="108" t="s">
        <v>666</v>
      </c>
      <c r="B1882" s="67">
        <v>2441</v>
      </c>
      <c r="C1882" s="67" t="s">
        <v>36</v>
      </c>
      <c r="D1882" s="67">
        <v>2441</v>
      </c>
    </row>
    <row r="1883" spans="1:4" s="52" customFormat="1" ht="15.95" customHeight="1" x14ac:dyDescent="0.25">
      <c r="A1883" s="109" t="s">
        <v>855</v>
      </c>
      <c r="B1883" s="69">
        <v>464</v>
      </c>
      <c r="C1883" s="69" t="s">
        <v>36</v>
      </c>
      <c r="D1883" s="69">
        <v>464</v>
      </c>
    </row>
    <row r="1884" spans="1:4" s="52" customFormat="1" ht="15.95" customHeight="1" x14ac:dyDescent="0.25">
      <c r="A1884" s="109" t="s">
        <v>125</v>
      </c>
      <c r="B1884" s="69">
        <v>396</v>
      </c>
      <c r="C1884" s="69" t="s">
        <v>36</v>
      </c>
      <c r="D1884" s="69">
        <v>396</v>
      </c>
    </row>
    <row r="1885" spans="1:4" s="52" customFormat="1" ht="15.95" customHeight="1" x14ac:dyDescent="0.25">
      <c r="A1885" s="112" t="s">
        <v>856</v>
      </c>
      <c r="B1885" s="69">
        <v>874</v>
      </c>
      <c r="C1885" s="69" t="s">
        <v>36</v>
      </c>
      <c r="D1885" s="69">
        <v>874</v>
      </c>
    </row>
    <row r="1886" spans="1:4" s="52" customFormat="1" ht="15.95" customHeight="1" x14ac:dyDescent="0.25">
      <c r="A1886" s="112" t="s">
        <v>629</v>
      </c>
      <c r="B1886" s="69">
        <v>292</v>
      </c>
      <c r="C1886" s="69" t="s">
        <v>36</v>
      </c>
      <c r="D1886" s="69">
        <v>292</v>
      </c>
    </row>
    <row r="1887" spans="1:4" s="52" customFormat="1" ht="15.95" customHeight="1" x14ac:dyDescent="0.25">
      <c r="A1887" s="112" t="s">
        <v>857</v>
      </c>
      <c r="B1887" s="69">
        <v>415</v>
      </c>
      <c r="C1887" s="69" t="s">
        <v>36</v>
      </c>
      <c r="D1887" s="69">
        <v>415</v>
      </c>
    </row>
    <row r="1888" spans="1:4" s="74" customFormat="1" ht="15.95" customHeight="1" x14ac:dyDescent="0.25">
      <c r="A1888" s="111" t="s">
        <v>858</v>
      </c>
      <c r="B1888" s="67">
        <v>18136</v>
      </c>
      <c r="C1888" s="67" t="s">
        <v>36</v>
      </c>
      <c r="D1888" s="67">
        <v>18136</v>
      </c>
    </row>
    <row r="1889" spans="1:4" s="52" customFormat="1" ht="15.95" customHeight="1" x14ac:dyDescent="0.25">
      <c r="A1889" s="112" t="s">
        <v>859</v>
      </c>
      <c r="B1889" s="69">
        <v>3826</v>
      </c>
      <c r="C1889" s="69" t="s">
        <v>36</v>
      </c>
      <c r="D1889" s="69">
        <v>3826</v>
      </c>
    </row>
    <row r="1890" spans="1:4" s="52" customFormat="1" ht="15.95" customHeight="1" x14ac:dyDescent="0.25">
      <c r="A1890" s="112" t="s">
        <v>860</v>
      </c>
      <c r="B1890" s="69" t="s">
        <v>36</v>
      </c>
      <c r="C1890" s="69" t="s">
        <v>36</v>
      </c>
      <c r="D1890" s="69" t="s">
        <v>36</v>
      </c>
    </row>
    <row r="1891" spans="1:4" s="52" customFormat="1" ht="15.95" customHeight="1" x14ac:dyDescent="0.25">
      <c r="A1891" s="112" t="s">
        <v>861</v>
      </c>
      <c r="B1891" s="69">
        <v>6853</v>
      </c>
      <c r="C1891" s="69" t="s">
        <v>36</v>
      </c>
      <c r="D1891" s="69">
        <v>6853</v>
      </c>
    </row>
    <row r="1892" spans="1:4" s="52" customFormat="1" ht="15.95" customHeight="1" x14ac:dyDescent="0.25">
      <c r="A1892" s="109" t="s">
        <v>862</v>
      </c>
      <c r="B1892" s="69">
        <v>1478</v>
      </c>
      <c r="C1892" s="69" t="s">
        <v>36</v>
      </c>
      <c r="D1892" s="69">
        <v>1478</v>
      </c>
    </row>
    <row r="1893" spans="1:4" s="52" customFormat="1" ht="15.95" customHeight="1" x14ac:dyDescent="0.25">
      <c r="A1893" s="109" t="s">
        <v>863</v>
      </c>
      <c r="B1893" s="69">
        <v>5979</v>
      </c>
      <c r="C1893" s="69" t="s">
        <v>36</v>
      </c>
      <c r="D1893" s="69">
        <v>5979</v>
      </c>
    </row>
    <row r="1894" spans="1:4" s="74" customFormat="1" ht="15.95" customHeight="1" x14ac:dyDescent="0.25">
      <c r="A1894" s="111" t="s">
        <v>864</v>
      </c>
      <c r="B1894" s="67">
        <v>4799</v>
      </c>
      <c r="C1894" s="67" t="s">
        <v>36</v>
      </c>
      <c r="D1894" s="67">
        <v>4799</v>
      </c>
    </row>
    <row r="1895" spans="1:4" s="52" customFormat="1" ht="15.95" customHeight="1" x14ac:dyDescent="0.25">
      <c r="A1895" s="112" t="s">
        <v>865</v>
      </c>
      <c r="B1895" s="69">
        <v>3318</v>
      </c>
      <c r="C1895" s="69" t="s">
        <v>36</v>
      </c>
      <c r="D1895" s="69">
        <v>3318</v>
      </c>
    </row>
    <row r="1896" spans="1:4" s="52" customFormat="1" ht="15.95" customHeight="1" x14ac:dyDescent="0.25">
      <c r="A1896" s="109" t="s">
        <v>866</v>
      </c>
      <c r="B1896" s="69">
        <v>1481</v>
      </c>
      <c r="C1896" s="69" t="s">
        <v>36</v>
      </c>
      <c r="D1896" s="69">
        <v>1481</v>
      </c>
    </row>
    <row r="1897" spans="1:4" s="74" customFormat="1" ht="15.95" customHeight="1" x14ac:dyDescent="0.25">
      <c r="A1897" s="111" t="s">
        <v>714</v>
      </c>
      <c r="B1897" s="67">
        <v>16208</v>
      </c>
      <c r="C1897" s="67" t="s">
        <v>36</v>
      </c>
      <c r="D1897" s="67">
        <v>16208</v>
      </c>
    </row>
    <row r="1898" spans="1:4" s="52" customFormat="1" ht="15.95" customHeight="1" x14ac:dyDescent="0.25">
      <c r="A1898" s="112" t="s">
        <v>867</v>
      </c>
      <c r="B1898" s="69">
        <v>1951</v>
      </c>
      <c r="C1898" s="69" t="s">
        <v>36</v>
      </c>
      <c r="D1898" s="69">
        <v>1951</v>
      </c>
    </row>
    <row r="1899" spans="1:4" s="52" customFormat="1" ht="15.95" customHeight="1" x14ac:dyDescent="0.25">
      <c r="A1899" s="109" t="s">
        <v>111</v>
      </c>
      <c r="B1899" s="69">
        <v>1672</v>
      </c>
      <c r="C1899" s="69" t="s">
        <v>36</v>
      </c>
      <c r="D1899" s="69">
        <v>1672</v>
      </c>
    </row>
    <row r="1900" spans="1:4" s="52" customFormat="1" ht="15.95" customHeight="1" x14ac:dyDescent="0.25">
      <c r="A1900" s="112" t="s">
        <v>868</v>
      </c>
      <c r="B1900" s="69">
        <v>263</v>
      </c>
      <c r="C1900" s="69" t="s">
        <v>36</v>
      </c>
      <c r="D1900" s="69">
        <v>263</v>
      </c>
    </row>
    <row r="1901" spans="1:4" s="52" customFormat="1" ht="15.95" customHeight="1" x14ac:dyDescent="0.25">
      <c r="A1901" s="112" t="s">
        <v>869</v>
      </c>
      <c r="B1901" s="69">
        <v>1599</v>
      </c>
      <c r="C1901" s="69" t="s">
        <v>36</v>
      </c>
      <c r="D1901" s="69">
        <v>1599</v>
      </c>
    </row>
    <row r="1902" spans="1:4" s="52" customFormat="1" ht="15.95" customHeight="1" x14ac:dyDescent="0.25">
      <c r="A1902" s="109" t="s">
        <v>870</v>
      </c>
      <c r="B1902" s="69">
        <v>657</v>
      </c>
      <c r="C1902" s="69" t="s">
        <v>36</v>
      </c>
      <c r="D1902" s="69">
        <v>657</v>
      </c>
    </row>
    <row r="1903" spans="1:4" s="52" customFormat="1" ht="15.95" customHeight="1" x14ac:dyDescent="0.25">
      <c r="A1903" s="112" t="s">
        <v>871</v>
      </c>
      <c r="B1903" s="69">
        <v>1107</v>
      </c>
      <c r="C1903" s="69" t="s">
        <v>36</v>
      </c>
      <c r="D1903" s="69">
        <v>1107</v>
      </c>
    </row>
    <row r="1904" spans="1:4" s="52" customFormat="1" ht="15.95" customHeight="1" x14ac:dyDescent="0.25">
      <c r="A1904" s="112" t="s">
        <v>872</v>
      </c>
      <c r="B1904" s="69">
        <v>652</v>
      </c>
      <c r="C1904" s="69" t="s">
        <v>36</v>
      </c>
      <c r="D1904" s="69">
        <v>652</v>
      </c>
    </row>
    <row r="1905" spans="1:4" s="52" customFormat="1" ht="15.95" customHeight="1" x14ac:dyDescent="0.25">
      <c r="A1905" s="109" t="s">
        <v>873</v>
      </c>
      <c r="B1905" s="69">
        <v>3482</v>
      </c>
      <c r="C1905" s="69" t="s">
        <v>36</v>
      </c>
      <c r="D1905" s="69">
        <v>3482</v>
      </c>
    </row>
    <row r="1906" spans="1:4" s="52" customFormat="1" ht="15.95" customHeight="1" x14ac:dyDescent="0.25">
      <c r="A1906" s="112" t="s">
        <v>874</v>
      </c>
      <c r="B1906" s="69">
        <v>4051</v>
      </c>
      <c r="C1906" s="69" t="s">
        <v>36</v>
      </c>
      <c r="D1906" s="69">
        <v>4051</v>
      </c>
    </row>
    <row r="1907" spans="1:4" s="52" customFormat="1" ht="15.95" customHeight="1" x14ac:dyDescent="0.25">
      <c r="A1907" s="112" t="s">
        <v>629</v>
      </c>
      <c r="B1907" s="69">
        <v>774</v>
      </c>
      <c r="C1907" s="69" t="s">
        <v>36</v>
      </c>
      <c r="D1907" s="69">
        <v>774</v>
      </c>
    </row>
    <row r="1908" spans="1:4" s="74" customFormat="1" ht="15.95" customHeight="1" x14ac:dyDescent="0.25">
      <c r="A1908" s="108" t="s">
        <v>875</v>
      </c>
      <c r="B1908" s="67">
        <v>10318</v>
      </c>
      <c r="C1908" s="67" t="s">
        <v>36</v>
      </c>
      <c r="D1908" s="67">
        <v>10318</v>
      </c>
    </row>
    <row r="1909" spans="1:4" s="52" customFormat="1" ht="15.95" customHeight="1" x14ac:dyDescent="0.25">
      <c r="A1909" s="112" t="s">
        <v>876</v>
      </c>
      <c r="B1909" s="69">
        <v>4398</v>
      </c>
      <c r="C1909" s="69" t="s">
        <v>36</v>
      </c>
      <c r="D1909" s="69">
        <v>4398</v>
      </c>
    </row>
    <row r="1910" spans="1:4" s="52" customFormat="1" ht="15.95" customHeight="1" x14ac:dyDescent="0.25">
      <c r="A1910" s="112" t="s">
        <v>877</v>
      </c>
      <c r="B1910" s="69">
        <v>532</v>
      </c>
      <c r="C1910" s="69" t="s">
        <v>36</v>
      </c>
      <c r="D1910" s="69">
        <v>532</v>
      </c>
    </row>
    <row r="1911" spans="1:4" s="52" customFormat="1" ht="15.95" customHeight="1" x14ac:dyDescent="0.25">
      <c r="A1911" s="109" t="s">
        <v>878</v>
      </c>
      <c r="B1911" s="69">
        <v>1951</v>
      </c>
      <c r="C1911" s="69" t="s">
        <v>36</v>
      </c>
      <c r="D1911" s="69">
        <v>1951</v>
      </c>
    </row>
    <row r="1912" spans="1:4" s="52" customFormat="1" ht="15.95" customHeight="1" x14ac:dyDescent="0.25">
      <c r="A1912" s="112" t="s">
        <v>879</v>
      </c>
      <c r="B1912" s="69">
        <v>1041</v>
      </c>
      <c r="C1912" s="69" t="s">
        <v>36</v>
      </c>
      <c r="D1912" s="69">
        <v>1041</v>
      </c>
    </row>
    <row r="1913" spans="1:4" s="52" customFormat="1" ht="15.95" customHeight="1" x14ac:dyDescent="0.25">
      <c r="A1913" s="112" t="s">
        <v>880</v>
      </c>
      <c r="B1913" s="69">
        <v>2396</v>
      </c>
      <c r="C1913" s="69" t="s">
        <v>36</v>
      </c>
      <c r="D1913" s="69">
        <v>2396</v>
      </c>
    </row>
    <row r="1914" spans="1:4" s="74" customFormat="1" ht="15.95" customHeight="1" x14ac:dyDescent="0.25">
      <c r="A1914" s="111" t="s">
        <v>881</v>
      </c>
      <c r="B1914" s="67">
        <v>24085</v>
      </c>
      <c r="C1914" s="67" t="s">
        <v>36</v>
      </c>
      <c r="D1914" s="67">
        <v>24085</v>
      </c>
    </row>
    <row r="1915" spans="1:4" s="52" customFormat="1" ht="15.95" customHeight="1" x14ac:dyDescent="0.25">
      <c r="A1915" s="109" t="s">
        <v>872</v>
      </c>
      <c r="B1915" s="69">
        <v>21087</v>
      </c>
      <c r="C1915" s="69" t="s">
        <v>36</v>
      </c>
      <c r="D1915" s="69">
        <v>21087</v>
      </c>
    </row>
    <row r="1916" spans="1:4" s="52" customFormat="1" ht="15.95" customHeight="1" x14ac:dyDescent="0.25">
      <c r="A1916" s="112" t="s">
        <v>882</v>
      </c>
      <c r="B1916" s="69">
        <v>2134</v>
      </c>
      <c r="C1916" s="69" t="s">
        <v>36</v>
      </c>
      <c r="D1916" s="69">
        <v>2134</v>
      </c>
    </row>
    <row r="1917" spans="1:4" s="52" customFormat="1" ht="15.95" customHeight="1" x14ac:dyDescent="0.25">
      <c r="A1917" s="112" t="s">
        <v>883</v>
      </c>
      <c r="B1917" s="69">
        <v>864</v>
      </c>
      <c r="C1917" s="69" t="s">
        <v>36</v>
      </c>
      <c r="D1917" s="69">
        <v>864</v>
      </c>
    </row>
    <row r="1918" spans="1:4" s="74" customFormat="1" ht="15.95" customHeight="1" x14ac:dyDescent="0.25">
      <c r="A1918" s="108" t="s">
        <v>884</v>
      </c>
      <c r="B1918" s="67">
        <v>21829</v>
      </c>
      <c r="C1918" s="67" t="s">
        <v>36</v>
      </c>
      <c r="D1918" s="67">
        <v>21829</v>
      </c>
    </row>
    <row r="1919" spans="1:4" s="52" customFormat="1" ht="15.95" customHeight="1" x14ac:dyDescent="0.25">
      <c r="A1919" s="112" t="s">
        <v>885</v>
      </c>
      <c r="B1919" s="69">
        <v>18194</v>
      </c>
      <c r="C1919" s="69" t="s">
        <v>36</v>
      </c>
      <c r="D1919" s="69">
        <v>18194</v>
      </c>
    </row>
    <row r="1920" spans="1:4" s="52" customFormat="1" ht="15.95" customHeight="1" x14ac:dyDescent="0.25">
      <c r="A1920" s="112" t="s">
        <v>886</v>
      </c>
      <c r="B1920" s="69">
        <v>1812</v>
      </c>
      <c r="C1920" s="69" t="s">
        <v>36</v>
      </c>
      <c r="D1920" s="69">
        <v>1812</v>
      </c>
    </row>
    <row r="1921" spans="1:4" s="52" customFormat="1" ht="15.95" customHeight="1" x14ac:dyDescent="0.25">
      <c r="A1921" s="109" t="s">
        <v>887</v>
      </c>
      <c r="B1921" s="69">
        <v>1823</v>
      </c>
      <c r="C1921" s="69" t="s">
        <v>36</v>
      </c>
      <c r="D1921" s="69">
        <v>1823</v>
      </c>
    </row>
    <row r="1922" spans="1:4" s="74" customFormat="1" ht="15.95" customHeight="1" x14ac:dyDescent="0.25">
      <c r="A1922" s="111" t="s">
        <v>888</v>
      </c>
      <c r="B1922" s="67">
        <v>3819</v>
      </c>
      <c r="C1922" s="67" t="s">
        <v>36</v>
      </c>
      <c r="D1922" s="67">
        <v>3819</v>
      </c>
    </row>
    <row r="1923" spans="1:4" s="52" customFormat="1" ht="15.95" customHeight="1" x14ac:dyDescent="0.25">
      <c r="A1923" s="112" t="s">
        <v>889</v>
      </c>
      <c r="B1923" s="69">
        <v>994</v>
      </c>
      <c r="C1923" s="69" t="s">
        <v>36</v>
      </c>
      <c r="D1923" s="69">
        <v>994</v>
      </c>
    </row>
    <row r="1924" spans="1:4" s="52" customFormat="1" ht="15.95" customHeight="1" x14ac:dyDescent="0.25">
      <c r="A1924" s="109" t="s">
        <v>890</v>
      </c>
      <c r="B1924" s="69">
        <v>446</v>
      </c>
      <c r="C1924" s="69" t="s">
        <v>36</v>
      </c>
      <c r="D1924" s="69">
        <v>446</v>
      </c>
    </row>
    <row r="1925" spans="1:4" s="52" customFormat="1" ht="15.95" customHeight="1" x14ac:dyDescent="0.25">
      <c r="A1925" s="112" t="s">
        <v>891</v>
      </c>
      <c r="B1925" s="69">
        <v>599</v>
      </c>
      <c r="C1925" s="69" t="s">
        <v>36</v>
      </c>
      <c r="D1925" s="69">
        <v>599</v>
      </c>
    </row>
    <row r="1926" spans="1:4" s="52" customFormat="1" ht="15.95" customHeight="1" x14ac:dyDescent="0.25">
      <c r="A1926" s="112" t="s">
        <v>892</v>
      </c>
      <c r="B1926" s="69">
        <v>530</v>
      </c>
      <c r="C1926" s="69" t="s">
        <v>36</v>
      </c>
      <c r="D1926" s="69">
        <v>530</v>
      </c>
    </row>
    <row r="1927" spans="1:4" s="52" customFormat="1" ht="15.95" customHeight="1" x14ac:dyDescent="0.25">
      <c r="A1927" s="109" t="s">
        <v>893</v>
      </c>
      <c r="B1927" s="69">
        <v>255</v>
      </c>
      <c r="C1927" s="69" t="s">
        <v>36</v>
      </c>
      <c r="D1927" s="69">
        <v>255</v>
      </c>
    </row>
    <row r="1928" spans="1:4" s="52" customFormat="1" ht="15.95" customHeight="1" x14ac:dyDescent="0.25">
      <c r="A1928" s="112" t="s">
        <v>894</v>
      </c>
      <c r="B1928" s="69">
        <v>995</v>
      </c>
      <c r="C1928" s="69" t="s">
        <v>36</v>
      </c>
      <c r="D1928" s="69">
        <v>995</v>
      </c>
    </row>
    <row r="1929" spans="1:4" s="74" customFormat="1" ht="15.95" customHeight="1" x14ac:dyDescent="0.25">
      <c r="A1929" s="111" t="s">
        <v>895</v>
      </c>
      <c r="B1929" s="67">
        <v>8614</v>
      </c>
      <c r="C1929" s="67" t="s">
        <v>36</v>
      </c>
      <c r="D1929" s="67">
        <v>8614</v>
      </c>
    </row>
    <row r="1930" spans="1:4" s="52" customFormat="1" ht="15.95" customHeight="1" x14ac:dyDescent="0.25">
      <c r="A1930" s="109" t="s">
        <v>896</v>
      </c>
      <c r="B1930" s="69">
        <v>1885</v>
      </c>
      <c r="C1930" s="69" t="s">
        <v>36</v>
      </c>
      <c r="D1930" s="69">
        <v>1885</v>
      </c>
    </row>
    <row r="1931" spans="1:4" s="52" customFormat="1" ht="15.95" customHeight="1" x14ac:dyDescent="0.25">
      <c r="A1931" s="112" t="s">
        <v>129</v>
      </c>
      <c r="B1931" s="69">
        <v>1285</v>
      </c>
      <c r="C1931" s="69" t="s">
        <v>36</v>
      </c>
      <c r="D1931" s="69">
        <v>1285</v>
      </c>
    </row>
    <row r="1932" spans="1:4" s="52" customFormat="1" ht="15.95" customHeight="1" x14ac:dyDescent="0.25">
      <c r="A1932" s="112" t="s">
        <v>897</v>
      </c>
      <c r="B1932" s="69">
        <v>1039</v>
      </c>
      <c r="C1932" s="69" t="s">
        <v>36</v>
      </c>
      <c r="D1932" s="69">
        <v>1039</v>
      </c>
    </row>
    <row r="1933" spans="1:4" s="52" customFormat="1" ht="15.95" customHeight="1" x14ac:dyDescent="0.25">
      <c r="A1933" s="112" t="s">
        <v>898</v>
      </c>
      <c r="B1933" s="69">
        <v>993</v>
      </c>
      <c r="C1933" s="69" t="s">
        <v>36</v>
      </c>
      <c r="D1933" s="69">
        <v>993</v>
      </c>
    </row>
    <row r="1934" spans="1:4" s="52" customFormat="1" ht="15.95" customHeight="1" x14ac:dyDescent="0.25">
      <c r="A1934" s="109" t="s">
        <v>558</v>
      </c>
      <c r="B1934" s="69">
        <v>1198</v>
      </c>
      <c r="C1934" s="69" t="s">
        <v>36</v>
      </c>
      <c r="D1934" s="69">
        <v>1198</v>
      </c>
    </row>
    <row r="1935" spans="1:4" s="52" customFormat="1" ht="15.95" customHeight="1" x14ac:dyDescent="0.25">
      <c r="A1935" s="112" t="s">
        <v>899</v>
      </c>
      <c r="B1935" s="69">
        <v>1434</v>
      </c>
      <c r="C1935" s="69" t="s">
        <v>36</v>
      </c>
      <c r="D1935" s="69">
        <v>1434</v>
      </c>
    </row>
    <row r="1936" spans="1:4" s="52" customFormat="1" ht="15.95" customHeight="1" x14ac:dyDescent="0.25">
      <c r="A1936" s="112" t="s">
        <v>900</v>
      </c>
      <c r="B1936" s="69">
        <v>780</v>
      </c>
      <c r="C1936" s="69" t="s">
        <v>36</v>
      </c>
      <c r="D1936" s="69">
        <v>780</v>
      </c>
    </row>
    <row r="1937" spans="1:4" s="74" customFormat="1" ht="15.95" customHeight="1" x14ac:dyDescent="0.25">
      <c r="A1937" s="108" t="s">
        <v>901</v>
      </c>
      <c r="B1937" s="67">
        <v>14768</v>
      </c>
      <c r="C1937" s="67" t="s">
        <v>36</v>
      </c>
      <c r="D1937" s="67">
        <v>14768</v>
      </c>
    </row>
    <row r="1938" spans="1:4" s="52" customFormat="1" ht="15.95" customHeight="1" x14ac:dyDescent="0.25">
      <c r="A1938" s="112" t="s">
        <v>902</v>
      </c>
      <c r="B1938" s="69">
        <v>6033</v>
      </c>
      <c r="C1938" s="69" t="s">
        <v>36</v>
      </c>
      <c r="D1938" s="69">
        <v>6033</v>
      </c>
    </row>
    <row r="1939" spans="1:4" s="52" customFormat="1" ht="15.95" customHeight="1" x14ac:dyDescent="0.25">
      <c r="A1939" s="112" t="s">
        <v>903</v>
      </c>
      <c r="B1939" s="69">
        <v>3131</v>
      </c>
      <c r="C1939" s="69" t="s">
        <v>36</v>
      </c>
      <c r="D1939" s="69">
        <v>3131</v>
      </c>
    </row>
    <row r="1940" spans="1:4" s="52" customFormat="1" ht="15.95" customHeight="1" x14ac:dyDescent="0.25">
      <c r="A1940" s="109" t="s">
        <v>664</v>
      </c>
      <c r="B1940" s="69">
        <v>2201</v>
      </c>
      <c r="C1940" s="69" t="s">
        <v>36</v>
      </c>
      <c r="D1940" s="69">
        <v>2201</v>
      </c>
    </row>
    <row r="1941" spans="1:4" s="52" customFormat="1" ht="15.95" customHeight="1" x14ac:dyDescent="0.25">
      <c r="A1941" s="112" t="s">
        <v>904</v>
      </c>
      <c r="B1941" s="69">
        <v>613</v>
      </c>
      <c r="C1941" s="69" t="s">
        <v>36</v>
      </c>
      <c r="D1941" s="69">
        <v>613</v>
      </c>
    </row>
    <row r="1942" spans="1:4" s="52" customFormat="1" ht="15.95" customHeight="1" x14ac:dyDescent="0.25">
      <c r="A1942" s="112" t="s">
        <v>905</v>
      </c>
      <c r="B1942" s="69">
        <v>2790</v>
      </c>
      <c r="C1942" s="69" t="s">
        <v>36</v>
      </c>
      <c r="D1942" s="69">
        <v>2790</v>
      </c>
    </row>
    <row r="1943" spans="1:4" s="52" customFormat="1" ht="15.95" customHeight="1" x14ac:dyDescent="0.25">
      <c r="A1943" s="70" t="s">
        <v>906</v>
      </c>
      <c r="B1943" s="67">
        <v>36221</v>
      </c>
      <c r="C1943" s="69" t="s">
        <v>36</v>
      </c>
      <c r="D1943" s="67">
        <v>36221</v>
      </c>
    </row>
    <row r="1944" spans="1:4" s="74" customFormat="1" ht="15.95" customHeight="1" x14ac:dyDescent="0.25">
      <c r="A1944" s="111" t="s">
        <v>907</v>
      </c>
      <c r="B1944" s="67">
        <v>8588</v>
      </c>
      <c r="C1944" s="67" t="s">
        <v>36</v>
      </c>
      <c r="D1944" s="67">
        <v>8588</v>
      </c>
    </row>
    <row r="1945" spans="1:4" s="52" customFormat="1" ht="15.95" customHeight="1" x14ac:dyDescent="0.25">
      <c r="A1945" s="112" t="s">
        <v>908</v>
      </c>
      <c r="B1945" s="69">
        <v>3131</v>
      </c>
      <c r="C1945" s="69" t="s">
        <v>36</v>
      </c>
      <c r="D1945" s="69">
        <v>3131</v>
      </c>
    </row>
    <row r="1946" spans="1:4" s="52" customFormat="1" ht="15.95" customHeight="1" x14ac:dyDescent="0.25">
      <c r="A1946" s="109" t="s">
        <v>909</v>
      </c>
      <c r="B1946" s="69">
        <v>1877</v>
      </c>
      <c r="C1946" s="69" t="s">
        <v>36</v>
      </c>
      <c r="D1946" s="69">
        <v>1877</v>
      </c>
    </row>
    <row r="1947" spans="1:4" s="52" customFormat="1" ht="15.95" customHeight="1" x14ac:dyDescent="0.25">
      <c r="A1947" s="112" t="s">
        <v>910</v>
      </c>
      <c r="B1947" s="69">
        <v>1700</v>
      </c>
      <c r="C1947" s="69" t="s">
        <v>36</v>
      </c>
      <c r="D1947" s="69">
        <v>1700</v>
      </c>
    </row>
    <row r="1948" spans="1:4" s="52" customFormat="1" ht="15.95" customHeight="1" x14ac:dyDescent="0.25">
      <c r="A1948" s="112" t="s">
        <v>911</v>
      </c>
      <c r="B1948" s="69">
        <v>1083</v>
      </c>
      <c r="C1948" s="69" t="s">
        <v>36</v>
      </c>
      <c r="D1948" s="69">
        <v>1083</v>
      </c>
    </row>
    <row r="1949" spans="1:4" s="52" customFormat="1" ht="15.95" customHeight="1" x14ac:dyDescent="0.25">
      <c r="A1949" s="109" t="s">
        <v>912</v>
      </c>
      <c r="B1949" s="69">
        <v>797</v>
      </c>
      <c r="C1949" s="69" t="s">
        <v>36</v>
      </c>
      <c r="D1949" s="69">
        <v>797</v>
      </c>
    </row>
    <row r="1950" spans="1:4" s="74" customFormat="1" ht="15.95" customHeight="1" x14ac:dyDescent="0.25">
      <c r="A1950" s="111" t="s">
        <v>171</v>
      </c>
      <c r="B1950" s="67">
        <v>9939</v>
      </c>
      <c r="C1950" s="67" t="s">
        <v>36</v>
      </c>
      <c r="D1950" s="67">
        <v>9939</v>
      </c>
    </row>
    <row r="1951" spans="1:4" s="52" customFormat="1" ht="15.95" customHeight="1" x14ac:dyDescent="0.25">
      <c r="A1951" s="112" t="s">
        <v>913</v>
      </c>
      <c r="B1951" s="69">
        <v>3650</v>
      </c>
      <c r="C1951" s="69" t="s">
        <v>36</v>
      </c>
      <c r="D1951" s="69">
        <v>3650</v>
      </c>
    </row>
    <row r="1952" spans="1:4" s="52" customFormat="1" ht="15.95" customHeight="1" x14ac:dyDescent="0.25">
      <c r="A1952" s="112" t="s">
        <v>914</v>
      </c>
      <c r="B1952" s="69">
        <v>2788</v>
      </c>
      <c r="C1952" s="69" t="s">
        <v>36</v>
      </c>
      <c r="D1952" s="69">
        <v>2788</v>
      </c>
    </row>
    <row r="1953" spans="1:4" s="52" customFormat="1" ht="15.95" customHeight="1" x14ac:dyDescent="0.25">
      <c r="A1953" s="109" t="s">
        <v>915</v>
      </c>
      <c r="B1953" s="69">
        <v>1134</v>
      </c>
      <c r="C1953" s="69" t="s">
        <v>36</v>
      </c>
      <c r="D1953" s="69">
        <v>1134</v>
      </c>
    </row>
    <row r="1954" spans="1:4" s="52" customFormat="1" ht="15.95" customHeight="1" x14ac:dyDescent="0.25">
      <c r="A1954" s="112" t="s">
        <v>2110</v>
      </c>
      <c r="B1954" s="69">
        <v>825</v>
      </c>
      <c r="C1954" s="69" t="s">
        <v>36</v>
      </c>
      <c r="D1954" s="69">
        <v>825</v>
      </c>
    </row>
    <row r="1955" spans="1:4" s="52" customFormat="1" ht="15.95" customHeight="1" x14ac:dyDescent="0.25">
      <c r="A1955" s="112" t="s">
        <v>916</v>
      </c>
      <c r="B1955" s="69">
        <v>549</v>
      </c>
      <c r="C1955" s="69" t="s">
        <v>36</v>
      </c>
      <c r="D1955" s="69">
        <v>549</v>
      </c>
    </row>
    <row r="1956" spans="1:4" s="52" customFormat="1" ht="15.95" customHeight="1" x14ac:dyDescent="0.25">
      <c r="A1956" s="109" t="s">
        <v>917</v>
      </c>
      <c r="B1956" s="69">
        <v>791</v>
      </c>
      <c r="C1956" s="69" t="s">
        <v>36</v>
      </c>
      <c r="D1956" s="69">
        <v>791</v>
      </c>
    </row>
    <row r="1957" spans="1:4" s="52" customFormat="1" ht="15.95" customHeight="1" x14ac:dyDescent="0.25">
      <c r="A1957" s="112" t="s">
        <v>918</v>
      </c>
      <c r="B1957" s="69">
        <v>202</v>
      </c>
      <c r="C1957" s="69" t="s">
        <v>36</v>
      </c>
      <c r="D1957" s="69">
        <v>202</v>
      </c>
    </row>
    <row r="1958" spans="1:4" s="74" customFormat="1" ht="15.95" customHeight="1" x14ac:dyDescent="0.25">
      <c r="A1958" s="111" t="s">
        <v>919</v>
      </c>
      <c r="B1958" s="67">
        <v>17694</v>
      </c>
      <c r="C1958" s="67" t="s">
        <v>36</v>
      </c>
      <c r="D1958" s="67">
        <v>17694</v>
      </c>
    </row>
    <row r="1959" spans="1:4" s="52" customFormat="1" ht="15.95" customHeight="1" x14ac:dyDescent="0.25">
      <c r="A1959" s="109" t="s">
        <v>920</v>
      </c>
      <c r="B1959" s="69">
        <v>6844</v>
      </c>
      <c r="C1959" s="69" t="s">
        <v>36</v>
      </c>
      <c r="D1959" s="69">
        <v>6844</v>
      </c>
    </row>
    <row r="1960" spans="1:4" s="52" customFormat="1" ht="15.95" customHeight="1" x14ac:dyDescent="0.25">
      <c r="A1960" s="112" t="s">
        <v>620</v>
      </c>
      <c r="B1960" s="69">
        <v>2960</v>
      </c>
      <c r="C1960" s="69" t="s">
        <v>36</v>
      </c>
      <c r="D1960" s="69">
        <v>2960</v>
      </c>
    </row>
    <row r="1961" spans="1:4" s="52" customFormat="1" ht="15.95" customHeight="1" x14ac:dyDescent="0.25">
      <c r="A1961" s="112" t="s">
        <v>921</v>
      </c>
      <c r="B1961" s="69">
        <v>1454</v>
      </c>
      <c r="C1961" s="69" t="s">
        <v>36</v>
      </c>
      <c r="D1961" s="69">
        <v>1454</v>
      </c>
    </row>
    <row r="1962" spans="1:4" s="52" customFormat="1" ht="15.95" customHeight="1" x14ac:dyDescent="0.25">
      <c r="A1962" s="109" t="s">
        <v>922</v>
      </c>
      <c r="B1962" s="69">
        <v>286</v>
      </c>
      <c r="C1962" s="69" t="s">
        <v>36</v>
      </c>
      <c r="D1962" s="69">
        <v>286</v>
      </c>
    </row>
    <row r="1963" spans="1:4" s="52" customFormat="1" ht="15.95" customHeight="1" x14ac:dyDescent="0.25">
      <c r="A1963" s="112" t="s">
        <v>923</v>
      </c>
      <c r="B1963" s="69">
        <v>254</v>
      </c>
      <c r="C1963" s="69" t="s">
        <v>36</v>
      </c>
      <c r="D1963" s="69">
        <v>254</v>
      </c>
    </row>
    <row r="1964" spans="1:4" s="52" customFormat="1" ht="15.95" customHeight="1" x14ac:dyDescent="0.25">
      <c r="A1964" s="112" t="s">
        <v>924</v>
      </c>
      <c r="B1964" s="69">
        <v>569</v>
      </c>
      <c r="C1964" s="69" t="s">
        <v>36</v>
      </c>
      <c r="D1964" s="69">
        <v>569</v>
      </c>
    </row>
    <row r="1965" spans="1:4" s="52" customFormat="1" ht="15.95" customHeight="1" x14ac:dyDescent="0.25">
      <c r="A1965" s="109" t="s">
        <v>614</v>
      </c>
      <c r="B1965" s="69">
        <v>772</v>
      </c>
      <c r="C1965" s="69" t="s">
        <v>36</v>
      </c>
      <c r="D1965" s="69">
        <v>772</v>
      </c>
    </row>
    <row r="1966" spans="1:4" s="52" customFormat="1" ht="15.95" customHeight="1" x14ac:dyDescent="0.25">
      <c r="A1966" s="112" t="s">
        <v>484</v>
      </c>
      <c r="B1966" s="69">
        <v>98</v>
      </c>
      <c r="C1966" s="69" t="s">
        <v>36</v>
      </c>
      <c r="D1966" s="69">
        <v>98</v>
      </c>
    </row>
    <row r="1967" spans="1:4" s="52" customFormat="1" ht="15.95" customHeight="1" x14ac:dyDescent="0.25">
      <c r="A1967" s="112" t="s">
        <v>925</v>
      </c>
      <c r="B1967" s="69">
        <v>2630</v>
      </c>
      <c r="C1967" s="69" t="s">
        <v>36</v>
      </c>
      <c r="D1967" s="69">
        <v>2630</v>
      </c>
    </row>
    <row r="1968" spans="1:4" s="52" customFormat="1" ht="15.95" customHeight="1" x14ac:dyDescent="0.25">
      <c r="A1968" s="109" t="s">
        <v>926</v>
      </c>
      <c r="B1968" s="69">
        <v>1602</v>
      </c>
      <c r="C1968" s="69" t="s">
        <v>36</v>
      </c>
      <c r="D1968" s="69">
        <v>1602</v>
      </c>
    </row>
    <row r="1969" spans="1:4" s="52" customFormat="1" ht="15.95" customHeight="1" x14ac:dyDescent="0.25">
      <c r="A1969" s="112" t="s">
        <v>927</v>
      </c>
      <c r="B1969" s="69">
        <v>225</v>
      </c>
      <c r="C1969" s="69" t="s">
        <v>36</v>
      </c>
      <c r="D1969" s="69">
        <v>225</v>
      </c>
    </row>
    <row r="1970" spans="1:4" s="52" customFormat="1" ht="15.95" customHeight="1" x14ac:dyDescent="0.25">
      <c r="A1970" s="112"/>
      <c r="B1970" s="69"/>
      <c r="C1970" s="69"/>
      <c r="D1970" s="69"/>
    </row>
    <row r="1971" spans="1:4" s="52" customFormat="1" ht="15.95" customHeight="1" x14ac:dyDescent="0.2">
      <c r="A1971" s="68" t="s">
        <v>6</v>
      </c>
      <c r="B1971" s="67">
        <v>270950</v>
      </c>
      <c r="C1971" s="67">
        <v>41067</v>
      </c>
      <c r="D1971" s="67">
        <v>229883</v>
      </c>
    </row>
    <row r="1972" spans="1:4" s="52" customFormat="1" ht="15.95" customHeight="1" x14ac:dyDescent="0.2">
      <c r="A1972" s="107" t="s">
        <v>928</v>
      </c>
      <c r="B1972" s="67">
        <v>41067</v>
      </c>
      <c r="C1972" s="67">
        <v>41067</v>
      </c>
      <c r="D1972" s="67" t="s">
        <v>36</v>
      </c>
    </row>
    <row r="1973" spans="1:4" s="74" customFormat="1" ht="15.95" customHeight="1" x14ac:dyDescent="0.25">
      <c r="A1973" s="70" t="s">
        <v>929</v>
      </c>
      <c r="B1973" s="67">
        <v>70623</v>
      </c>
      <c r="C1973" s="69" t="s">
        <v>36</v>
      </c>
      <c r="D1973" s="67">
        <v>70623</v>
      </c>
    </row>
    <row r="1974" spans="1:4" s="74" customFormat="1" ht="15.95" customHeight="1" x14ac:dyDescent="0.25">
      <c r="A1974" s="111" t="s">
        <v>250</v>
      </c>
      <c r="B1974" s="67">
        <v>4368</v>
      </c>
      <c r="C1974" s="67" t="s">
        <v>36</v>
      </c>
      <c r="D1974" s="67">
        <v>4368</v>
      </c>
    </row>
    <row r="1975" spans="1:4" s="52" customFormat="1" ht="15.95" customHeight="1" x14ac:dyDescent="0.25">
      <c r="A1975" s="112" t="s">
        <v>930</v>
      </c>
      <c r="B1975" s="69">
        <v>2298</v>
      </c>
      <c r="C1975" s="69" t="s">
        <v>36</v>
      </c>
      <c r="D1975" s="69">
        <v>2298</v>
      </c>
    </row>
    <row r="1976" spans="1:4" s="52" customFormat="1" ht="15.95" customHeight="1" x14ac:dyDescent="0.25">
      <c r="A1976" s="109" t="s">
        <v>931</v>
      </c>
      <c r="B1976" s="69">
        <v>2070</v>
      </c>
      <c r="C1976" s="69" t="s">
        <v>36</v>
      </c>
      <c r="D1976" s="69">
        <v>2070</v>
      </c>
    </row>
    <row r="1977" spans="1:4" s="74" customFormat="1" ht="15.95" customHeight="1" x14ac:dyDescent="0.25">
      <c r="A1977" s="111" t="s">
        <v>932</v>
      </c>
      <c r="B1977" s="67">
        <v>6440</v>
      </c>
      <c r="C1977" s="67" t="s">
        <v>36</v>
      </c>
      <c r="D1977" s="67">
        <v>6440</v>
      </c>
    </row>
    <row r="1978" spans="1:4" s="52" customFormat="1" ht="15.95" customHeight="1" x14ac:dyDescent="0.25">
      <c r="A1978" s="112" t="s">
        <v>933</v>
      </c>
      <c r="B1978" s="69">
        <v>2212</v>
      </c>
      <c r="C1978" s="69" t="s">
        <v>36</v>
      </c>
      <c r="D1978" s="69">
        <v>2212</v>
      </c>
    </row>
    <row r="1979" spans="1:4" s="52" customFormat="1" ht="15.95" customHeight="1" x14ac:dyDescent="0.25">
      <c r="A1979" s="109" t="s">
        <v>934</v>
      </c>
      <c r="B1979" s="69">
        <v>1512</v>
      </c>
      <c r="C1979" s="69" t="s">
        <v>36</v>
      </c>
      <c r="D1979" s="69">
        <v>1512</v>
      </c>
    </row>
    <row r="1980" spans="1:4" s="52" customFormat="1" ht="15.95" customHeight="1" x14ac:dyDescent="0.25">
      <c r="A1980" s="112" t="s">
        <v>341</v>
      </c>
      <c r="B1980" s="69">
        <v>2716</v>
      </c>
      <c r="C1980" s="69" t="s">
        <v>36</v>
      </c>
      <c r="D1980" s="69">
        <v>2716</v>
      </c>
    </row>
    <row r="1981" spans="1:4" s="74" customFormat="1" ht="15.95" customHeight="1" x14ac:dyDescent="0.25">
      <c r="A1981" s="111" t="s">
        <v>935</v>
      </c>
      <c r="B1981" s="67">
        <v>3972</v>
      </c>
      <c r="C1981" s="67" t="s">
        <v>36</v>
      </c>
      <c r="D1981" s="67">
        <v>3972</v>
      </c>
    </row>
    <row r="1982" spans="1:4" s="52" customFormat="1" ht="15.95" customHeight="1" x14ac:dyDescent="0.25">
      <c r="A1982" s="109" t="s">
        <v>936</v>
      </c>
      <c r="B1982" s="69">
        <v>2857</v>
      </c>
      <c r="C1982" s="69" t="s">
        <v>36</v>
      </c>
      <c r="D1982" s="69">
        <v>2857</v>
      </c>
    </row>
    <row r="1983" spans="1:4" s="52" customFormat="1" ht="15.95" customHeight="1" x14ac:dyDescent="0.25">
      <c r="A1983" s="112" t="s">
        <v>937</v>
      </c>
      <c r="B1983" s="69">
        <v>529</v>
      </c>
      <c r="C1983" s="69" t="s">
        <v>36</v>
      </c>
      <c r="D1983" s="69">
        <v>529</v>
      </c>
    </row>
    <row r="1984" spans="1:4" s="52" customFormat="1" ht="15.95" customHeight="1" x14ac:dyDescent="0.25">
      <c r="A1984" s="112" t="s">
        <v>938</v>
      </c>
      <c r="B1984" s="69">
        <v>586</v>
      </c>
      <c r="C1984" s="69" t="s">
        <v>36</v>
      </c>
      <c r="D1984" s="69">
        <v>586</v>
      </c>
    </row>
    <row r="1985" spans="1:4" s="74" customFormat="1" ht="15.95" customHeight="1" x14ac:dyDescent="0.25">
      <c r="A1985" s="108" t="s">
        <v>939</v>
      </c>
      <c r="B1985" s="67">
        <v>10124</v>
      </c>
      <c r="C1985" s="67" t="s">
        <v>36</v>
      </c>
      <c r="D1985" s="67">
        <v>10124</v>
      </c>
    </row>
    <row r="1986" spans="1:4" s="52" customFormat="1" ht="15.95" customHeight="1" x14ac:dyDescent="0.25">
      <c r="A1986" s="112" t="s">
        <v>940</v>
      </c>
      <c r="B1986" s="69">
        <v>6532</v>
      </c>
      <c r="C1986" s="69" t="s">
        <v>36</v>
      </c>
      <c r="D1986" s="69">
        <v>6532</v>
      </c>
    </row>
    <row r="1987" spans="1:4" s="52" customFormat="1" ht="15.95" customHeight="1" x14ac:dyDescent="0.25">
      <c r="A1987" s="112" t="s">
        <v>941</v>
      </c>
      <c r="B1987" s="69">
        <v>1253</v>
      </c>
      <c r="C1987" s="69" t="s">
        <v>36</v>
      </c>
      <c r="D1987" s="69">
        <v>1253</v>
      </c>
    </row>
    <row r="1988" spans="1:4" s="52" customFormat="1" ht="15.95" customHeight="1" x14ac:dyDescent="0.25">
      <c r="A1988" s="109" t="s">
        <v>942</v>
      </c>
      <c r="B1988" s="69">
        <v>512</v>
      </c>
      <c r="C1988" s="69" t="s">
        <v>36</v>
      </c>
      <c r="D1988" s="69">
        <v>512</v>
      </c>
    </row>
    <row r="1989" spans="1:4" s="52" customFormat="1" ht="15.95" customHeight="1" x14ac:dyDescent="0.25">
      <c r="A1989" s="112" t="s">
        <v>943</v>
      </c>
      <c r="B1989" s="69">
        <v>1827</v>
      </c>
      <c r="C1989" s="69" t="s">
        <v>36</v>
      </c>
      <c r="D1989" s="69">
        <v>1827</v>
      </c>
    </row>
    <row r="1990" spans="1:4" s="74" customFormat="1" ht="15.95" customHeight="1" x14ac:dyDescent="0.25">
      <c r="A1990" s="111" t="s">
        <v>944</v>
      </c>
      <c r="B1990" s="67">
        <v>6022</v>
      </c>
      <c r="C1990" s="67" t="s">
        <v>36</v>
      </c>
      <c r="D1990" s="67">
        <v>6022</v>
      </c>
    </row>
    <row r="1991" spans="1:4" s="52" customFormat="1" ht="15.95" customHeight="1" x14ac:dyDescent="0.25">
      <c r="A1991" s="109" t="s">
        <v>945</v>
      </c>
      <c r="B1991" s="69">
        <v>2263</v>
      </c>
      <c r="C1991" s="69" t="s">
        <v>36</v>
      </c>
      <c r="D1991" s="69">
        <v>2263</v>
      </c>
    </row>
    <row r="1992" spans="1:4" s="52" customFormat="1" ht="15.95" customHeight="1" x14ac:dyDescent="0.25">
      <c r="A1992" s="112" t="s">
        <v>262</v>
      </c>
      <c r="B1992" s="69">
        <v>3759</v>
      </c>
      <c r="C1992" s="69" t="s">
        <v>36</v>
      </c>
      <c r="D1992" s="69">
        <v>3759</v>
      </c>
    </row>
    <row r="1993" spans="1:4" s="74" customFormat="1" ht="15.95" customHeight="1" x14ac:dyDescent="0.25">
      <c r="A1993" s="111" t="s">
        <v>946</v>
      </c>
      <c r="B1993" s="67">
        <v>18989</v>
      </c>
      <c r="C1993" s="67" t="s">
        <v>36</v>
      </c>
      <c r="D1993" s="67">
        <v>18989</v>
      </c>
    </row>
    <row r="1994" spans="1:4" s="52" customFormat="1" ht="15.95" customHeight="1" x14ac:dyDescent="0.25">
      <c r="A1994" s="109" t="s">
        <v>947</v>
      </c>
      <c r="B1994" s="69">
        <v>13693</v>
      </c>
      <c r="C1994" s="69" t="s">
        <v>36</v>
      </c>
      <c r="D1994" s="69">
        <v>13693</v>
      </c>
    </row>
    <row r="1995" spans="1:4" s="52" customFormat="1" ht="15.95" customHeight="1" x14ac:dyDescent="0.25">
      <c r="A1995" s="112" t="s">
        <v>948</v>
      </c>
      <c r="B1995" s="69">
        <v>3435</v>
      </c>
      <c r="C1995" s="69" t="s">
        <v>36</v>
      </c>
      <c r="D1995" s="69">
        <v>3435</v>
      </c>
    </row>
    <row r="1996" spans="1:4" s="52" customFormat="1" ht="15.95" customHeight="1" x14ac:dyDescent="0.25">
      <c r="A1996" s="112" t="s">
        <v>949</v>
      </c>
      <c r="B1996" s="69">
        <v>1861</v>
      </c>
      <c r="C1996" s="69" t="s">
        <v>36</v>
      </c>
      <c r="D1996" s="69">
        <v>1861</v>
      </c>
    </row>
    <row r="1997" spans="1:4" s="74" customFormat="1" ht="15.95" customHeight="1" x14ac:dyDescent="0.25">
      <c r="A1997" s="108" t="s">
        <v>950</v>
      </c>
      <c r="B1997" s="67">
        <v>6723</v>
      </c>
      <c r="C1997" s="67" t="s">
        <v>36</v>
      </c>
      <c r="D1997" s="67">
        <v>6723</v>
      </c>
    </row>
    <row r="1998" spans="1:4" s="52" customFormat="1" ht="15.95" customHeight="1" x14ac:dyDescent="0.25">
      <c r="A1998" s="112" t="s">
        <v>294</v>
      </c>
      <c r="B1998" s="69">
        <v>5174</v>
      </c>
      <c r="C1998" s="69" t="s">
        <v>36</v>
      </c>
      <c r="D1998" s="69">
        <v>5174</v>
      </c>
    </row>
    <row r="1999" spans="1:4" s="52" customFormat="1" ht="15.95" customHeight="1" x14ac:dyDescent="0.25">
      <c r="A1999" s="112" t="s">
        <v>271</v>
      </c>
      <c r="B1999" s="69">
        <v>1549</v>
      </c>
      <c r="C1999" s="69" t="s">
        <v>36</v>
      </c>
      <c r="D1999" s="69">
        <v>1549</v>
      </c>
    </row>
    <row r="2000" spans="1:4" s="74" customFormat="1" ht="15.95" customHeight="1" x14ac:dyDescent="0.25">
      <c r="A2000" s="108" t="s">
        <v>951</v>
      </c>
      <c r="B2000" s="67">
        <v>7551</v>
      </c>
      <c r="C2000" s="67" t="s">
        <v>36</v>
      </c>
      <c r="D2000" s="67">
        <v>7551</v>
      </c>
    </row>
    <row r="2001" spans="1:4" s="52" customFormat="1" ht="15.95" customHeight="1" x14ac:dyDescent="0.25">
      <c r="A2001" s="112" t="s">
        <v>952</v>
      </c>
      <c r="B2001" s="69">
        <v>6733</v>
      </c>
      <c r="C2001" s="69" t="s">
        <v>36</v>
      </c>
      <c r="D2001" s="69">
        <v>6733</v>
      </c>
    </row>
    <row r="2002" spans="1:4" s="52" customFormat="1" ht="15.95" customHeight="1" x14ac:dyDescent="0.25">
      <c r="A2002" s="112" t="s">
        <v>277</v>
      </c>
      <c r="B2002" s="69">
        <v>818</v>
      </c>
      <c r="C2002" s="69" t="s">
        <v>36</v>
      </c>
      <c r="D2002" s="69">
        <v>818</v>
      </c>
    </row>
    <row r="2003" spans="1:4" s="74" customFormat="1" ht="15.95" customHeight="1" x14ac:dyDescent="0.25">
      <c r="A2003" s="108" t="s">
        <v>953</v>
      </c>
      <c r="B2003" s="67">
        <v>5611</v>
      </c>
      <c r="C2003" s="67" t="s">
        <v>36</v>
      </c>
      <c r="D2003" s="67">
        <v>5611</v>
      </c>
    </row>
    <row r="2004" spans="1:4" s="52" customFormat="1" ht="15.95" customHeight="1" x14ac:dyDescent="0.25">
      <c r="A2004" s="112" t="s">
        <v>954</v>
      </c>
      <c r="B2004" s="69">
        <v>4134</v>
      </c>
      <c r="C2004" s="69" t="s">
        <v>36</v>
      </c>
      <c r="D2004" s="69">
        <v>4134</v>
      </c>
    </row>
    <row r="2005" spans="1:4" s="52" customFormat="1" ht="15.95" customHeight="1" x14ac:dyDescent="0.25">
      <c r="A2005" s="112" t="s">
        <v>955</v>
      </c>
      <c r="B2005" s="69">
        <v>1477</v>
      </c>
      <c r="C2005" s="69" t="s">
        <v>36</v>
      </c>
      <c r="D2005" s="69">
        <v>1477</v>
      </c>
    </row>
    <row r="2006" spans="1:4" s="74" customFormat="1" ht="15.95" customHeight="1" x14ac:dyDescent="0.25">
      <c r="A2006" s="108" t="s">
        <v>956</v>
      </c>
      <c r="B2006" s="67">
        <v>823</v>
      </c>
      <c r="C2006" s="67" t="s">
        <v>36</v>
      </c>
      <c r="D2006" s="67">
        <v>823</v>
      </c>
    </row>
    <row r="2007" spans="1:4" s="52" customFormat="1" ht="15.95" customHeight="1" x14ac:dyDescent="0.25">
      <c r="A2007" s="112" t="s">
        <v>957</v>
      </c>
      <c r="B2007" s="69">
        <v>823</v>
      </c>
      <c r="C2007" s="69" t="s">
        <v>36</v>
      </c>
      <c r="D2007" s="69">
        <v>823</v>
      </c>
    </row>
    <row r="2008" spans="1:4" s="52" customFormat="1" ht="15.95" customHeight="1" x14ac:dyDescent="0.25">
      <c r="A2008" s="107" t="s">
        <v>958</v>
      </c>
      <c r="B2008" s="67">
        <v>54161</v>
      </c>
      <c r="C2008" s="69" t="s">
        <v>36</v>
      </c>
      <c r="D2008" s="67">
        <v>54161</v>
      </c>
    </row>
    <row r="2009" spans="1:4" s="74" customFormat="1" ht="15.95" customHeight="1" x14ac:dyDescent="0.25">
      <c r="A2009" s="108" t="s">
        <v>959</v>
      </c>
      <c r="B2009" s="67">
        <v>4052</v>
      </c>
      <c r="C2009" s="67" t="s">
        <v>36</v>
      </c>
      <c r="D2009" s="67">
        <v>4052</v>
      </c>
    </row>
    <row r="2010" spans="1:4" s="52" customFormat="1" ht="15.95" customHeight="1" x14ac:dyDescent="0.25">
      <c r="A2010" s="112" t="s">
        <v>143</v>
      </c>
      <c r="B2010" s="69">
        <v>2984</v>
      </c>
      <c r="C2010" s="69" t="s">
        <v>36</v>
      </c>
      <c r="D2010" s="69">
        <v>2984</v>
      </c>
    </row>
    <row r="2011" spans="1:4" s="52" customFormat="1" ht="15.95" customHeight="1" x14ac:dyDescent="0.25">
      <c r="A2011" s="112" t="s">
        <v>960</v>
      </c>
      <c r="B2011" s="69">
        <v>1068</v>
      </c>
      <c r="C2011" s="69" t="s">
        <v>36</v>
      </c>
      <c r="D2011" s="69">
        <v>1068</v>
      </c>
    </row>
    <row r="2012" spans="1:4" s="74" customFormat="1" ht="15.95" customHeight="1" x14ac:dyDescent="0.25">
      <c r="A2012" s="108" t="s">
        <v>961</v>
      </c>
      <c r="B2012" s="67">
        <v>6407</v>
      </c>
      <c r="C2012" s="67" t="s">
        <v>36</v>
      </c>
      <c r="D2012" s="67">
        <v>6407</v>
      </c>
    </row>
    <row r="2013" spans="1:4" s="52" customFormat="1" ht="15.95" customHeight="1" x14ac:dyDescent="0.25">
      <c r="A2013" s="112" t="s">
        <v>962</v>
      </c>
      <c r="B2013" s="69">
        <v>6407</v>
      </c>
      <c r="C2013" s="69" t="s">
        <v>36</v>
      </c>
      <c r="D2013" s="69">
        <v>6407</v>
      </c>
    </row>
    <row r="2014" spans="1:4" s="74" customFormat="1" ht="15.95" customHeight="1" x14ac:dyDescent="0.25">
      <c r="A2014" s="111" t="s">
        <v>963</v>
      </c>
      <c r="B2014" s="67">
        <v>8008</v>
      </c>
      <c r="C2014" s="67" t="s">
        <v>36</v>
      </c>
      <c r="D2014" s="67">
        <v>8008</v>
      </c>
    </row>
    <row r="2015" spans="1:4" s="52" customFormat="1" ht="15.95" customHeight="1" x14ac:dyDescent="0.25">
      <c r="A2015" s="109" t="s">
        <v>964</v>
      </c>
      <c r="B2015" s="69">
        <v>2852</v>
      </c>
      <c r="C2015" s="69" t="s">
        <v>36</v>
      </c>
      <c r="D2015" s="69">
        <v>2852</v>
      </c>
    </row>
    <row r="2016" spans="1:4" s="52" customFormat="1" ht="15.95" customHeight="1" x14ac:dyDescent="0.25">
      <c r="A2016" s="112" t="s">
        <v>134</v>
      </c>
      <c r="B2016" s="69">
        <v>906</v>
      </c>
      <c r="C2016" s="69" t="s">
        <v>36</v>
      </c>
      <c r="D2016" s="69">
        <v>906</v>
      </c>
    </row>
    <row r="2017" spans="1:4" s="52" customFormat="1" ht="15.95" customHeight="1" x14ac:dyDescent="0.25">
      <c r="A2017" s="112" t="s">
        <v>136</v>
      </c>
      <c r="B2017" s="69">
        <v>2110</v>
      </c>
      <c r="C2017" s="69" t="s">
        <v>36</v>
      </c>
      <c r="D2017" s="69">
        <v>2110</v>
      </c>
    </row>
    <row r="2018" spans="1:4" s="52" customFormat="1" ht="15.95" customHeight="1" x14ac:dyDescent="0.25">
      <c r="A2018" s="109" t="s">
        <v>965</v>
      </c>
      <c r="B2018" s="69">
        <v>1476</v>
      </c>
      <c r="C2018" s="69" t="s">
        <v>36</v>
      </c>
      <c r="D2018" s="69">
        <v>1476</v>
      </c>
    </row>
    <row r="2019" spans="1:4" s="52" customFormat="1" ht="15.95" customHeight="1" x14ac:dyDescent="0.25">
      <c r="A2019" s="112" t="s">
        <v>966</v>
      </c>
      <c r="B2019" s="69">
        <v>664</v>
      </c>
      <c r="C2019" s="69" t="s">
        <v>36</v>
      </c>
      <c r="D2019" s="69">
        <v>664</v>
      </c>
    </row>
    <row r="2020" spans="1:4" s="74" customFormat="1" ht="15.95" customHeight="1" x14ac:dyDescent="0.25">
      <c r="A2020" s="111" t="s">
        <v>967</v>
      </c>
      <c r="B2020" s="67">
        <v>3835</v>
      </c>
      <c r="C2020" s="67" t="s">
        <v>36</v>
      </c>
      <c r="D2020" s="67">
        <v>3835</v>
      </c>
    </row>
    <row r="2021" spans="1:4" s="52" customFormat="1" ht="15.95" customHeight="1" x14ac:dyDescent="0.25">
      <c r="A2021" s="109" t="s">
        <v>968</v>
      </c>
      <c r="B2021" s="69">
        <v>3835</v>
      </c>
      <c r="C2021" s="69" t="s">
        <v>36</v>
      </c>
      <c r="D2021" s="69">
        <v>3835</v>
      </c>
    </row>
    <row r="2022" spans="1:4" s="74" customFormat="1" ht="15.95" customHeight="1" x14ac:dyDescent="0.25">
      <c r="A2022" s="111" t="s">
        <v>969</v>
      </c>
      <c r="B2022" s="67">
        <v>9266</v>
      </c>
      <c r="C2022" s="67" t="s">
        <v>36</v>
      </c>
      <c r="D2022" s="67">
        <v>9266</v>
      </c>
    </row>
    <row r="2023" spans="1:4" s="52" customFormat="1" ht="15.95" customHeight="1" x14ac:dyDescent="0.25">
      <c r="A2023" s="112" t="s">
        <v>970</v>
      </c>
      <c r="B2023" s="69">
        <v>8270</v>
      </c>
      <c r="C2023" s="69" t="s">
        <v>36</v>
      </c>
      <c r="D2023" s="69">
        <v>8270</v>
      </c>
    </row>
    <row r="2024" spans="1:4" s="52" customFormat="1" ht="15.95" customHeight="1" x14ac:dyDescent="0.25">
      <c r="A2024" s="109" t="s">
        <v>971</v>
      </c>
      <c r="B2024" s="69">
        <v>996</v>
      </c>
      <c r="C2024" s="69" t="s">
        <v>36</v>
      </c>
      <c r="D2024" s="69">
        <v>996</v>
      </c>
    </row>
    <row r="2025" spans="1:4" s="74" customFormat="1" ht="15.95" customHeight="1" x14ac:dyDescent="0.25">
      <c r="A2025" s="111" t="s">
        <v>379</v>
      </c>
      <c r="B2025" s="67">
        <v>3484</v>
      </c>
      <c r="C2025" s="67" t="s">
        <v>36</v>
      </c>
      <c r="D2025" s="67">
        <v>3484</v>
      </c>
    </row>
    <row r="2026" spans="1:4" s="52" customFormat="1" ht="15.95" customHeight="1" x14ac:dyDescent="0.25">
      <c r="A2026" s="112" t="s">
        <v>301</v>
      </c>
      <c r="B2026" s="69">
        <v>3484</v>
      </c>
      <c r="C2026" s="69" t="s">
        <v>36</v>
      </c>
      <c r="D2026" s="69">
        <v>3484</v>
      </c>
    </row>
    <row r="2027" spans="1:4" s="74" customFormat="1" ht="15.95" customHeight="1" x14ac:dyDescent="0.25">
      <c r="A2027" s="108" t="s">
        <v>972</v>
      </c>
      <c r="B2027" s="67">
        <v>6043</v>
      </c>
      <c r="C2027" s="67" t="s">
        <v>36</v>
      </c>
      <c r="D2027" s="67">
        <v>6043</v>
      </c>
    </row>
    <row r="2028" spans="1:4" s="52" customFormat="1" ht="15.95" customHeight="1" x14ac:dyDescent="0.25">
      <c r="A2028" s="112" t="s">
        <v>131</v>
      </c>
      <c r="B2028" s="69">
        <v>6043</v>
      </c>
      <c r="C2028" s="69" t="s">
        <v>36</v>
      </c>
      <c r="D2028" s="69">
        <v>6043</v>
      </c>
    </row>
    <row r="2029" spans="1:4" s="74" customFormat="1" ht="15.95" customHeight="1" x14ac:dyDescent="0.25">
      <c r="A2029" s="111" t="s">
        <v>257</v>
      </c>
      <c r="B2029" s="67">
        <v>7185</v>
      </c>
      <c r="C2029" s="67" t="s">
        <v>36</v>
      </c>
      <c r="D2029" s="67">
        <v>7185</v>
      </c>
    </row>
    <row r="2030" spans="1:4" s="52" customFormat="1" ht="15.95" customHeight="1" x14ac:dyDescent="0.25">
      <c r="A2030" s="109" t="s">
        <v>973</v>
      </c>
      <c r="B2030" s="69">
        <v>4717</v>
      </c>
      <c r="C2030" s="69" t="s">
        <v>36</v>
      </c>
      <c r="D2030" s="69">
        <v>4717</v>
      </c>
    </row>
    <row r="2031" spans="1:4" s="52" customFormat="1" ht="15.95" customHeight="1" x14ac:dyDescent="0.25">
      <c r="A2031" s="112" t="s">
        <v>974</v>
      </c>
      <c r="B2031" s="69">
        <v>2212</v>
      </c>
      <c r="C2031" s="69" t="s">
        <v>36</v>
      </c>
      <c r="D2031" s="69">
        <v>2212</v>
      </c>
    </row>
    <row r="2032" spans="1:4" s="52" customFormat="1" ht="15.95" customHeight="1" x14ac:dyDescent="0.25">
      <c r="A2032" s="112" t="s">
        <v>975</v>
      </c>
      <c r="B2032" s="69">
        <v>256</v>
      </c>
      <c r="C2032" s="69" t="s">
        <v>36</v>
      </c>
      <c r="D2032" s="69">
        <v>256</v>
      </c>
    </row>
    <row r="2033" spans="1:4" s="74" customFormat="1" ht="15.95" customHeight="1" x14ac:dyDescent="0.25">
      <c r="A2033" s="108" t="s">
        <v>976</v>
      </c>
      <c r="B2033" s="67">
        <v>5881</v>
      </c>
      <c r="C2033" s="67" t="s">
        <v>36</v>
      </c>
      <c r="D2033" s="67">
        <v>5881</v>
      </c>
    </row>
    <row r="2034" spans="1:4" s="52" customFormat="1" ht="15.95" customHeight="1" x14ac:dyDescent="0.25">
      <c r="A2034" s="112" t="s">
        <v>977</v>
      </c>
      <c r="B2034" s="69">
        <v>2942</v>
      </c>
      <c r="C2034" s="69" t="s">
        <v>36</v>
      </c>
      <c r="D2034" s="69">
        <v>2942</v>
      </c>
    </row>
    <row r="2035" spans="1:4" s="52" customFormat="1" ht="15.95" customHeight="1" x14ac:dyDescent="0.25">
      <c r="A2035" s="112" t="s">
        <v>978</v>
      </c>
      <c r="B2035" s="69">
        <v>487</v>
      </c>
      <c r="C2035" s="69" t="s">
        <v>36</v>
      </c>
      <c r="D2035" s="69">
        <v>487</v>
      </c>
    </row>
    <row r="2036" spans="1:4" s="52" customFormat="1" ht="15.95" customHeight="1" x14ac:dyDescent="0.25">
      <c r="A2036" s="109" t="s">
        <v>343</v>
      </c>
      <c r="B2036" s="69">
        <v>2452</v>
      </c>
      <c r="C2036" s="69" t="s">
        <v>36</v>
      </c>
      <c r="D2036" s="69">
        <v>2452</v>
      </c>
    </row>
    <row r="2037" spans="1:4" s="52" customFormat="1" ht="15.95" customHeight="1" x14ac:dyDescent="0.25">
      <c r="A2037" s="107" t="s">
        <v>979</v>
      </c>
      <c r="B2037" s="67">
        <v>35493</v>
      </c>
      <c r="C2037" s="69" t="s">
        <v>36</v>
      </c>
      <c r="D2037" s="67">
        <v>35493</v>
      </c>
    </row>
    <row r="2038" spans="1:4" s="74" customFormat="1" ht="15.95" customHeight="1" x14ac:dyDescent="0.25">
      <c r="A2038" s="111" t="s">
        <v>980</v>
      </c>
      <c r="B2038" s="67">
        <v>4519</v>
      </c>
      <c r="C2038" s="67" t="s">
        <v>36</v>
      </c>
      <c r="D2038" s="67">
        <v>4519</v>
      </c>
    </row>
    <row r="2039" spans="1:4" s="52" customFormat="1" ht="15.95" customHeight="1" x14ac:dyDescent="0.25">
      <c r="A2039" s="109" t="s">
        <v>302</v>
      </c>
      <c r="B2039" s="69">
        <v>1719</v>
      </c>
      <c r="C2039" s="69" t="s">
        <v>36</v>
      </c>
      <c r="D2039" s="69">
        <v>1719</v>
      </c>
    </row>
    <row r="2040" spans="1:4" s="52" customFormat="1" ht="15.95" customHeight="1" x14ac:dyDescent="0.25">
      <c r="A2040" s="112" t="s">
        <v>981</v>
      </c>
      <c r="B2040" s="69">
        <v>605</v>
      </c>
      <c r="C2040" s="69" t="s">
        <v>36</v>
      </c>
      <c r="D2040" s="69">
        <v>605</v>
      </c>
    </row>
    <row r="2041" spans="1:4" s="52" customFormat="1" ht="15.95" customHeight="1" x14ac:dyDescent="0.25">
      <c r="A2041" s="112" t="s">
        <v>982</v>
      </c>
      <c r="B2041" s="69">
        <v>848</v>
      </c>
      <c r="C2041" s="69" t="s">
        <v>36</v>
      </c>
      <c r="D2041" s="69">
        <v>848</v>
      </c>
    </row>
    <row r="2042" spans="1:4" s="52" customFormat="1" ht="15.95" customHeight="1" x14ac:dyDescent="0.25">
      <c r="A2042" s="109" t="s">
        <v>362</v>
      </c>
      <c r="B2042" s="69">
        <v>216</v>
      </c>
      <c r="C2042" s="69" t="s">
        <v>36</v>
      </c>
      <c r="D2042" s="69">
        <v>216</v>
      </c>
    </row>
    <row r="2043" spans="1:4" s="52" customFormat="1" ht="15.95" customHeight="1" x14ac:dyDescent="0.25">
      <c r="A2043" s="112" t="s">
        <v>983</v>
      </c>
      <c r="B2043" s="69">
        <v>1131</v>
      </c>
      <c r="C2043" s="69" t="s">
        <v>36</v>
      </c>
      <c r="D2043" s="69">
        <v>1131</v>
      </c>
    </row>
    <row r="2044" spans="1:4" s="74" customFormat="1" ht="15.95" customHeight="1" x14ac:dyDescent="0.25">
      <c r="A2044" s="111" t="s">
        <v>984</v>
      </c>
      <c r="B2044" s="67">
        <v>5238</v>
      </c>
      <c r="C2044" s="67" t="s">
        <v>36</v>
      </c>
      <c r="D2044" s="67">
        <v>5238</v>
      </c>
    </row>
    <row r="2045" spans="1:4" s="52" customFormat="1" ht="15.95" customHeight="1" x14ac:dyDescent="0.25">
      <c r="A2045" s="109" t="s">
        <v>985</v>
      </c>
      <c r="B2045" s="69">
        <v>3140</v>
      </c>
      <c r="C2045" s="69" t="s">
        <v>36</v>
      </c>
      <c r="D2045" s="69">
        <v>3140</v>
      </c>
    </row>
    <row r="2046" spans="1:4" s="52" customFormat="1" ht="15.95" customHeight="1" x14ac:dyDescent="0.25">
      <c r="A2046" s="112" t="s">
        <v>277</v>
      </c>
      <c r="B2046" s="69">
        <v>1318</v>
      </c>
      <c r="C2046" s="69" t="s">
        <v>36</v>
      </c>
      <c r="D2046" s="69">
        <v>1318</v>
      </c>
    </row>
    <row r="2047" spans="1:4" s="52" customFormat="1" ht="15.95" customHeight="1" x14ac:dyDescent="0.25">
      <c r="A2047" s="112" t="s">
        <v>986</v>
      </c>
      <c r="B2047" s="69">
        <v>780</v>
      </c>
      <c r="C2047" s="69" t="s">
        <v>36</v>
      </c>
      <c r="D2047" s="69">
        <v>780</v>
      </c>
    </row>
    <row r="2048" spans="1:4" s="74" customFormat="1" ht="15.95" customHeight="1" x14ac:dyDescent="0.25">
      <c r="A2048" s="108" t="s">
        <v>987</v>
      </c>
      <c r="B2048" s="67">
        <v>4400</v>
      </c>
      <c r="C2048" s="67" t="s">
        <v>36</v>
      </c>
      <c r="D2048" s="67">
        <v>4400</v>
      </c>
    </row>
    <row r="2049" spans="1:4" s="52" customFormat="1" ht="15.95" customHeight="1" x14ac:dyDescent="0.25">
      <c r="A2049" s="112" t="s">
        <v>988</v>
      </c>
      <c r="B2049" s="69">
        <v>3924</v>
      </c>
      <c r="C2049" s="69" t="s">
        <v>36</v>
      </c>
      <c r="D2049" s="69">
        <v>3924</v>
      </c>
    </row>
    <row r="2050" spans="1:4" s="52" customFormat="1" ht="15.95" customHeight="1" x14ac:dyDescent="0.25">
      <c r="A2050" s="112" t="s">
        <v>989</v>
      </c>
      <c r="B2050" s="69">
        <v>476</v>
      </c>
      <c r="C2050" s="69" t="s">
        <v>36</v>
      </c>
      <c r="D2050" s="69">
        <v>476</v>
      </c>
    </row>
    <row r="2051" spans="1:4" s="74" customFormat="1" ht="15.95" customHeight="1" x14ac:dyDescent="0.25">
      <c r="A2051" s="108" t="s">
        <v>990</v>
      </c>
      <c r="B2051" s="67">
        <v>12602</v>
      </c>
      <c r="C2051" s="67" t="s">
        <v>36</v>
      </c>
      <c r="D2051" s="67">
        <v>12602</v>
      </c>
    </row>
    <row r="2052" spans="1:4" s="52" customFormat="1" ht="15.95" customHeight="1" x14ac:dyDescent="0.25">
      <c r="A2052" s="112" t="s">
        <v>991</v>
      </c>
      <c r="B2052" s="69">
        <v>8286</v>
      </c>
      <c r="C2052" s="69" t="s">
        <v>36</v>
      </c>
      <c r="D2052" s="69">
        <v>8286</v>
      </c>
    </row>
    <row r="2053" spans="1:4" s="52" customFormat="1" ht="15.95" customHeight="1" x14ac:dyDescent="0.25">
      <c r="A2053" s="112" t="s">
        <v>992</v>
      </c>
      <c r="B2053" s="69">
        <v>1959</v>
      </c>
      <c r="C2053" s="69" t="s">
        <v>36</v>
      </c>
      <c r="D2053" s="69">
        <v>1959</v>
      </c>
    </row>
    <row r="2054" spans="1:4" s="52" customFormat="1" ht="15.95" customHeight="1" x14ac:dyDescent="0.25">
      <c r="A2054" s="109" t="s">
        <v>993</v>
      </c>
      <c r="B2054" s="69">
        <v>1332</v>
      </c>
      <c r="C2054" s="69" t="s">
        <v>36</v>
      </c>
      <c r="D2054" s="69">
        <v>1332</v>
      </c>
    </row>
    <row r="2055" spans="1:4" s="52" customFormat="1" ht="15.95" customHeight="1" x14ac:dyDescent="0.25">
      <c r="A2055" s="112" t="s">
        <v>994</v>
      </c>
      <c r="B2055" s="69">
        <v>751</v>
      </c>
      <c r="C2055" s="69" t="s">
        <v>36</v>
      </c>
      <c r="D2055" s="69">
        <v>751</v>
      </c>
    </row>
    <row r="2056" spans="1:4" s="52" customFormat="1" ht="15.95" customHeight="1" x14ac:dyDescent="0.25">
      <c r="A2056" s="112" t="s">
        <v>995</v>
      </c>
      <c r="B2056" s="69">
        <v>274</v>
      </c>
      <c r="C2056" s="69" t="s">
        <v>36</v>
      </c>
      <c r="D2056" s="69">
        <v>274</v>
      </c>
    </row>
    <row r="2057" spans="1:4" s="74" customFormat="1" ht="15.95" customHeight="1" x14ac:dyDescent="0.25">
      <c r="A2057" s="108" t="s">
        <v>148</v>
      </c>
      <c r="B2057" s="67">
        <v>8734</v>
      </c>
      <c r="C2057" s="67" t="s">
        <v>36</v>
      </c>
      <c r="D2057" s="67">
        <v>8734</v>
      </c>
    </row>
    <row r="2058" spans="1:4" s="52" customFormat="1" ht="15.95" customHeight="1" x14ac:dyDescent="0.25">
      <c r="A2058" s="112" t="s">
        <v>375</v>
      </c>
      <c r="B2058" s="69">
        <v>2385</v>
      </c>
      <c r="C2058" s="69" t="s">
        <v>36</v>
      </c>
      <c r="D2058" s="69">
        <v>2385</v>
      </c>
    </row>
    <row r="2059" spans="1:4" s="52" customFormat="1" ht="15.95" customHeight="1" x14ac:dyDescent="0.25">
      <c r="A2059" s="112" t="s">
        <v>996</v>
      </c>
      <c r="B2059" s="69">
        <v>477</v>
      </c>
      <c r="C2059" s="69" t="s">
        <v>36</v>
      </c>
      <c r="D2059" s="69">
        <v>477</v>
      </c>
    </row>
    <row r="2060" spans="1:4" s="52" customFormat="1" ht="15.95" customHeight="1" x14ac:dyDescent="0.25">
      <c r="A2060" s="109" t="s">
        <v>931</v>
      </c>
      <c r="B2060" s="69">
        <v>1053</v>
      </c>
      <c r="C2060" s="69" t="s">
        <v>36</v>
      </c>
      <c r="D2060" s="69">
        <v>1053</v>
      </c>
    </row>
    <row r="2061" spans="1:4" s="52" customFormat="1" ht="15.95" customHeight="1" x14ac:dyDescent="0.25">
      <c r="A2061" s="112" t="s">
        <v>371</v>
      </c>
      <c r="B2061" s="69">
        <v>973</v>
      </c>
      <c r="C2061" s="69" t="s">
        <v>36</v>
      </c>
      <c r="D2061" s="69">
        <v>973</v>
      </c>
    </row>
    <row r="2062" spans="1:4" s="52" customFormat="1" ht="15.95" customHeight="1" x14ac:dyDescent="0.25">
      <c r="A2062" s="112" t="s">
        <v>997</v>
      </c>
      <c r="B2062" s="69">
        <v>1876</v>
      </c>
      <c r="C2062" s="69" t="s">
        <v>36</v>
      </c>
      <c r="D2062" s="69">
        <v>1876</v>
      </c>
    </row>
    <row r="2063" spans="1:4" s="52" customFormat="1" ht="15.95" customHeight="1" x14ac:dyDescent="0.25">
      <c r="A2063" s="109" t="s">
        <v>382</v>
      </c>
      <c r="B2063" s="69">
        <v>361</v>
      </c>
      <c r="C2063" s="69" t="s">
        <v>36</v>
      </c>
      <c r="D2063" s="69">
        <v>361</v>
      </c>
    </row>
    <row r="2064" spans="1:4" s="52" customFormat="1" ht="15.95" customHeight="1" x14ac:dyDescent="0.25">
      <c r="A2064" s="112" t="s">
        <v>149</v>
      </c>
      <c r="B2064" s="69">
        <v>1609</v>
      </c>
      <c r="C2064" s="69" t="s">
        <v>36</v>
      </c>
      <c r="D2064" s="69">
        <v>1609</v>
      </c>
    </row>
    <row r="2065" spans="1:4" s="52" customFormat="1" ht="15.95" customHeight="1" x14ac:dyDescent="0.25">
      <c r="A2065" s="107" t="s">
        <v>998</v>
      </c>
      <c r="B2065" s="67">
        <v>69606</v>
      </c>
      <c r="C2065" s="69" t="s">
        <v>36</v>
      </c>
      <c r="D2065" s="67">
        <v>69606</v>
      </c>
    </row>
    <row r="2066" spans="1:4" s="74" customFormat="1" ht="15.95" customHeight="1" x14ac:dyDescent="0.25">
      <c r="A2066" s="108" t="s">
        <v>196</v>
      </c>
      <c r="B2066" s="67">
        <v>5308</v>
      </c>
      <c r="C2066" s="67" t="s">
        <v>36</v>
      </c>
      <c r="D2066" s="67">
        <v>5308</v>
      </c>
    </row>
    <row r="2067" spans="1:4" s="52" customFormat="1" ht="15.95" customHeight="1" x14ac:dyDescent="0.25">
      <c r="A2067" s="112" t="s">
        <v>436</v>
      </c>
      <c r="B2067" s="69">
        <v>5308</v>
      </c>
      <c r="C2067" s="69" t="s">
        <v>36</v>
      </c>
      <c r="D2067" s="69">
        <v>5308</v>
      </c>
    </row>
    <row r="2068" spans="1:4" s="74" customFormat="1" ht="15.95" customHeight="1" x14ac:dyDescent="0.25">
      <c r="A2068" s="111" t="s">
        <v>374</v>
      </c>
      <c r="B2068" s="67">
        <v>6608</v>
      </c>
      <c r="C2068" s="67" t="s">
        <v>36</v>
      </c>
      <c r="D2068" s="67">
        <v>6608</v>
      </c>
    </row>
    <row r="2069" spans="1:4" s="52" customFormat="1" ht="15.95" customHeight="1" x14ac:dyDescent="0.25">
      <c r="A2069" s="109" t="s">
        <v>614</v>
      </c>
      <c r="B2069" s="69">
        <v>3665</v>
      </c>
      <c r="C2069" s="69" t="s">
        <v>36</v>
      </c>
      <c r="D2069" s="69">
        <v>3665</v>
      </c>
    </row>
    <row r="2070" spans="1:4" s="52" customFormat="1" ht="15.95" customHeight="1" x14ac:dyDescent="0.25">
      <c r="A2070" s="112" t="s">
        <v>1838</v>
      </c>
      <c r="B2070" s="69">
        <v>487</v>
      </c>
      <c r="C2070" s="69" t="s">
        <v>36</v>
      </c>
      <c r="D2070" s="69">
        <v>487</v>
      </c>
    </row>
    <row r="2071" spans="1:4" s="52" customFormat="1" ht="15.95" customHeight="1" x14ac:dyDescent="0.25">
      <c r="A2071" s="112" t="s">
        <v>1839</v>
      </c>
      <c r="B2071" s="69">
        <v>2456</v>
      </c>
      <c r="C2071" s="69" t="s">
        <v>36</v>
      </c>
      <c r="D2071" s="69">
        <v>2456</v>
      </c>
    </row>
    <row r="2072" spans="1:4" s="74" customFormat="1" ht="15.95" customHeight="1" x14ac:dyDescent="0.25">
      <c r="A2072" s="108" t="s">
        <v>999</v>
      </c>
      <c r="B2072" s="67">
        <v>6434</v>
      </c>
      <c r="C2072" s="67" t="s">
        <v>36</v>
      </c>
      <c r="D2072" s="67">
        <v>6434</v>
      </c>
    </row>
    <row r="2073" spans="1:4" s="52" customFormat="1" ht="15.95" customHeight="1" x14ac:dyDescent="0.25">
      <c r="A2073" s="112" t="s">
        <v>522</v>
      </c>
      <c r="B2073" s="69">
        <v>1949</v>
      </c>
      <c r="C2073" s="69" t="s">
        <v>36</v>
      </c>
      <c r="D2073" s="69">
        <v>1949</v>
      </c>
    </row>
    <row r="2074" spans="1:4" s="52" customFormat="1" ht="15.95" customHeight="1" x14ac:dyDescent="0.25">
      <c r="A2074" s="112" t="s">
        <v>561</v>
      </c>
      <c r="B2074" s="69">
        <v>2196</v>
      </c>
      <c r="C2074" s="69" t="s">
        <v>36</v>
      </c>
      <c r="D2074" s="69">
        <v>2196</v>
      </c>
    </row>
    <row r="2075" spans="1:4" s="52" customFormat="1" ht="15.95" customHeight="1" x14ac:dyDescent="0.25">
      <c r="A2075" s="109" t="s">
        <v>862</v>
      </c>
      <c r="B2075" s="69">
        <v>2289</v>
      </c>
      <c r="C2075" s="69" t="s">
        <v>36</v>
      </c>
      <c r="D2075" s="69">
        <v>2289</v>
      </c>
    </row>
    <row r="2076" spans="1:4" s="74" customFormat="1" ht="15.95" customHeight="1" x14ac:dyDescent="0.25">
      <c r="A2076" s="111" t="s">
        <v>1000</v>
      </c>
      <c r="B2076" s="67">
        <v>5760</v>
      </c>
      <c r="C2076" s="67" t="s">
        <v>36</v>
      </c>
      <c r="D2076" s="67">
        <v>5760</v>
      </c>
    </row>
    <row r="2077" spans="1:4" s="52" customFormat="1" ht="15.95" customHeight="1" x14ac:dyDescent="0.25">
      <c r="A2077" s="112" t="s">
        <v>1840</v>
      </c>
      <c r="B2077" s="69">
        <v>5760</v>
      </c>
      <c r="C2077" s="69" t="s">
        <v>36</v>
      </c>
      <c r="D2077" s="69">
        <v>5760</v>
      </c>
    </row>
    <row r="2078" spans="1:4" s="74" customFormat="1" ht="15.95" customHeight="1" x14ac:dyDescent="0.25">
      <c r="A2078" s="108" t="s">
        <v>1001</v>
      </c>
      <c r="B2078" s="67">
        <v>6249</v>
      </c>
      <c r="C2078" s="67" t="s">
        <v>36</v>
      </c>
      <c r="D2078" s="67">
        <v>6249</v>
      </c>
    </row>
    <row r="2079" spans="1:4" s="52" customFormat="1" ht="15.95" customHeight="1" x14ac:dyDescent="0.25">
      <c r="A2079" s="112" t="s">
        <v>892</v>
      </c>
      <c r="B2079" s="69">
        <v>2246</v>
      </c>
      <c r="C2079" s="69" t="s">
        <v>36</v>
      </c>
      <c r="D2079" s="69">
        <v>2246</v>
      </c>
    </row>
    <row r="2080" spans="1:4" s="52" customFormat="1" ht="15.95" customHeight="1" x14ac:dyDescent="0.25">
      <c r="A2080" s="112" t="s">
        <v>167</v>
      </c>
      <c r="B2080" s="69">
        <v>2568</v>
      </c>
      <c r="C2080" s="69" t="s">
        <v>36</v>
      </c>
      <c r="D2080" s="69">
        <v>2568</v>
      </c>
    </row>
    <row r="2081" spans="1:4" s="52" customFormat="1" ht="15.95" customHeight="1" x14ac:dyDescent="0.25">
      <c r="A2081" s="109" t="s">
        <v>732</v>
      </c>
      <c r="B2081" s="69">
        <v>807</v>
      </c>
      <c r="C2081" s="69" t="s">
        <v>36</v>
      </c>
      <c r="D2081" s="69">
        <v>807</v>
      </c>
    </row>
    <row r="2082" spans="1:4" s="52" customFormat="1" ht="15.95" customHeight="1" x14ac:dyDescent="0.25">
      <c r="A2082" s="112" t="s">
        <v>1848</v>
      </c>
      <c r="B2082" s="69">
        <v>628</v>
      </c>
      <c r="C2082" s="69" t="s">
        <v>36</v>
      </c>
      <c r="D2082" s="69">
        <v>628</v>
      </c>
    </row>
    <row r="2083" spans="1:4" s="74" customFormat="1" ht="15.95" customHeight="1" x14ac:dyDescent="0.25">
      <c r="A2083" s="111" t="s">
        <v>1002</v>
      </c>
      <c r="B2083" s="67">
        <v>5617</v>
      </c>
      <c r="C2083" s="67" t="s">
        <v>36</v>
      </c>
      <c r="D2083" s="67">
        <v>5617</v>
      </c>
    </row>
    <row r="2084" spans="1:4" s="52" customFormat="1" ht="15.95" customHeight="1" x14ac:dyDescent="0.25">
      <c r="A2084" s="109" t="s">
        <v>1849</v>
      </c>
      <c r="B2084" s="69">
        <v>5617</v>
      </c>
      <c r="C2084" s="69" t="s">
        <v>36</v>
      </c>
      <c r="D2084" s="69">
        <v>5617</v>
      </c>
    </row>
    <row r="2085" spans="1:4" s="74" customFormat="1" ht="15.95" customHeight="1" x14ac:dyDescent="0.25">
      <c r="A2085" s="111" t="s">
        <v>1003</v>
      </c>
      <c r="B2085" s="67">
        <v>5478</v>
      </c>
      <c r="C2085" s="67" t="s">
        <v>36</v>
      </c>
      <c r="D2085" s="67">
        <v>5478</v>
      </c>
    </row>
    <row r="2086" spans="1:4" s="52" customFormat="1" ht="15.95" customHeight="1" x14ac:dyDescent="0.25">
      <c r="A2086" s="112" t="s">
        <v>1444</v>
      </c>
      <c r="B2086" s="69">
        <v>2932</v>
      </c>
      <c r="C2086" s="69" t="s">
        <v>36</v>
      </c>
      <c r="D2086" s="69">
        <v>2932</v>
      </c>
    </row>
    <row r="2087" spans="1:4" s="52" customFormat="1" ht="15.95" customHeight="1" x14ac:dyDescent="0.25">
      <c r="A2087" s="109" t="s">
        <v>1850</v>
      </c>
      <c r="B2087" s="69">
        <v>2546</v>
      </c>
      <c r="C2087" s="69" t="s">
        <v>36</v>
      </c>
      <c r="D2087" s="69">
        <v>2546</v>
      </c>
    </row>
    <row r="2088" spans="1:4" s="74" customFormat="1" ht="15.95" customHeight="1" x14ac:dyDescent="0.25">
      <c r="A2088" s="111" t="s">
        <v>1004</v>
      </c>
      <c r="B2088" s="67">
        <v>5202</v>
      </c>
      <c r="C2088" s="67" t="s">
        <v>36</v>
      </c>
      <c r="D2088" s="67">
        <v>5202</v>
      </c>
    </row>
    <row r="2089" spans="1:4" s="52" customFormat="1" ht="15.95" customHeight="1" x14ac:dyDescent="0.25">
      <c r="A2089" s="112" t="s">
        <v>1851</v>
      </c>
      <c r="B2089" s="69">
        <v>2332</v>
      </c>
      <c r="C2089" s="69" t="s">
        <v>36</v>
      </c>
      <c r="D2089" s="69">
        <v>2332</v>
      </c>
    </row>
    <row r="2090" spans="1:4" s="52" customFormat="1" ht="15.95" customHeight="1" x14ac:dyDescent="0.25">
      <c r="A2090" s="109" t="s">
        <v>1852</v>
      </c>
      <c r="B2090" s="69">
        <v>1796</v>
      </c>
      <c r="C2090" s="69" t="s">
        <v>36</v>
      </c>
      <c r="D2090" s="69">
        <v>1796</v>
      </c>
    </row>
    <row r="2091" spans="1:4" s="52" customFormat="1" ht="15.95" customHeight="1" x14ac:dyDescent="0.25">
      <c r="A2091" s="112" t="s">
        <v>1853</v>
      </c>
      <c r="B2091" s="69">
        <v>1074</v>
      </c>
      <c r="C2091" s="69" t="s">
        <v>36</v>
      </c>
      <c r="D2091" s="69">
        <v>1074</v>
      </c>
    </row>
    <row r="2092" spans="1:4" s="74" customFormat="1" ht="15.95" customHeight="1" x14ac:dyDescent="0.25">
      <c r="A2092" s="111" t="s">
        <v>1005</v>
      </c>
      <c r="B2092" s="67">
        <v>4145</v>
      </c>
      <c r="C2092" s="67" t="s">
        <v>36</v>
      </c>
      <c r="D2092" s="67">
        <v>4145</v>
      </c>
    </row>
    <row r="2093" spans="1:4" s="52" customFormat="1" ht="15.95" customHeight="1" x14ac:dyDescent="0.25">
      <c r="A2093" s="109" t="s">
        <v>1643</v>
      </c>
      <c r="B2093" s="69">
        <v>3467</v>
      </c>
      <c r="C2093" s="69" t="s">
        <v>36</v>
      </c>
      <c r="D2093" s="69">
        <v>3467</v>
      </c>
    </row>
    <row r="2094" spans="1:4" s="52" customFormat="1" ht="15.95" customHeight="1" x14ac:dyDescent="0.25">
      <c r="A2094" s="112" t="s">
        <v>1329</v>
      </c>
      <c r="B2094" s="69">
        <v>678</v>
      </c>
      <c r="C2094" s="69" t="s">
        <v>36</v>
      </c>
      <c r="D2094" s="69">
        <v>678</v>
      </c>
    </row>
    <row r="2095" spans="1:4" s="74" customFormat="1" ht="15.95" customHeight="1" x14ac:dyDescent="0.25">
      <c r="A2095" s="111" t="s">
        <v>1006</v>
      </c>
      <c r="B2095" s="67">
        <v>5804</v>
      </c>
      <c r="C2095" s="67" t="s">
        <v>36</v>
      </c>
      <c r="D2095" s="67">
        <v>5804</v>
      </c>
    </row>
    <row r="2096" spans="1:4" s="52" customFormat="1" ht="15.95" customHeight="1" x14ac:dyDescent="0.25">
      <c r="A2096" s="109" t="s">
        <v>1854</v>
      </c>
      <c r="B2096" s="69">
        <v>4468</v>
      </c>
      <c r="C2096" s="69" t="s">
        <v>36</v>
      </c>
      <c r="D2096" s="69">
        <v>4468</v>
      </c>
    </row>
    <row r="2097" spans="1:4" s="52" customFormat="1" ht="15.95" customHeight="1" x14ac:dyDescent="0.25">
      <c r="A2097" s="112" t="s">
        <v>1855</v>
      </c>
      <c r="B2097" s="69">
        <v>1336</v>
      </c>
      <c r="C2097" s="69" t="s">
        <v>36</v>
      </c>
      <c r="D2097" s="69">
        <v>1336</v>
      </c>
    </row>
    <row r="2098" spans="1:4" s="74" customFormat="1" ht="15.95" customHeight="1" x14ac:dyDescent="0.25">
      <c r="A2098" s="111" t="s">
        <v>1007</v>
      </c>
      <c r="B2098" s="67">
        <v>3123</v>
      </c>
      <c r="C2098" s="67" t="s">
        <v>36</v>
      </c>
      <c r="D2098" s="67">
        <v>3123</v>
      </c>
    </row>
    <row r="2099" spans="1:4" s="52" customFormat="1" ht="15.95" customHeight="1" x14ac:dyDescent="0.25">
      <c r="A2099" s="109" t="s">
        <v>1856</v>
      </c>
      <c r="B2099" s="69">
        <v>3123</v>
      </c>
      <c r="C2099" s="69" t="s">
        <v>36</v>
      </c>
      <c r="D2099" s="69">
        <v>3123</v>
      </c>
    </row>
    <row r="2100" spans="1:4" s="74" customFormat="1" ht="15.95" customHeight="1" x14ac:dyDescent="0.25">
      <c r="A2100" s="111" t="s">
        <v>1008</v>
      </c>
      <c r="B2100" s="67">
        <v>3409</v>
      </c>
      <c r="C2100" s="67" t="s">
        <v>36</v>
      </c>
      <c r="D2100" s="67">
        <v>3409</v>
      </c>
    </row>
    <row r="2101" spans="1:4" s="52" customFormat="1" ht="15.95" customHeight="1" x14ac:dyDescent="0.25">
      <c r="A2101" s="112" t="s">
        <v>126</v>
      </c>
      <c r="B2101" s="69">
        <v>3409</v>
      </c>
      <c r="C2101" s="69" t="s">
        <v>36</v>
      </c>
      <c r="D2101" s="69">
        <v>3409</v>
      </c>
    </row>
    <row r="2102" spans="1:4" s="74" customFormat="1" ht="15.95" customHeight="1" x14ac:dyDescent="0.25">
      <c r="A2102" s="108" t="s">
        <v>1009</v>
      </c>
      <c r="B2102" s="67">
        <v>6469</v>
      </c>
      <c r="C2102" s="67" t="s">
        <v>36</v>
      </c>
      <c r="D2102" s="67">
        <v>6469</v>
      </c>
    </row>
    <row r="2103" spans="1:4" s="52" customFormat="1" ht="15.95" customHeight="1" x14ac:dyDescent="0.25">
      <c r="A2103" s="112" t="s">
        <v>1857</v>
      </c>
      <c r="B2103" s="69">
        <v>1678</v>
      </c>
      <c r="C2103" s="69" t="s">
        <v>36</v>
      </c>
      <c r="D2103" s="69">
        <v>1678</v>
      </c>
    </row>
    <row r="2104" spans="1:4" s="52" customFormat="1" ht="15.95" customHeight="1" x14ac:dyDescent="0.25">
      <c r="A2104" s="112" t="s">
        <v>1858</v>
      </c>
      <c r="B2104" s="69">
        <v>3435</v>
      </c>
      <c r="C2104" s="69" t="s">
        <v>36</v>
      </c>
      <c r="D2104" s="69">
        <v>3435</v>
      </c>
    </row>
    <row r="2105" spans="1:4" s="52" customFormat="1" ht="15.95" customHeight="1" x14ac:dyDescent="0.25">
      <c r="A2105" s="109" t="s">
        <v>1859</v>
      </c>
      <c r="B2105" s="69">
        <v>990</v>
      </c>
      <c r="C2105" s="69" t="s">
        <v>36</v>
      </c>
      <c r="D2105" s="69">
        <v>990</v>
      </c>
    </row>
    <row r="2106" spans="1:4" s="52" customFormat="1" ht="15.95" customHeight="1" x14ac:dyDescent="0.25">
      <c r="A2106" s="112" t="s">
        <v>1860</v>
      </c>
      <c r="B2106" s="69">
        <v>366</v>
      </c>
      <c r="C2106" s="69" t="s">
        <v>36</v>
      </c>
      <c r="D2106" s="69">
        <v>366</v>
      </c>
    </row>
    <row r="2107" spans="1:4" s="52" customFormat="1" ht="15.95" customHeight="1" x14ac:dyDescent="0.25">
      <c r="A2107" s="112"/>
      <c r="B2107" s="69"/>
      <c r="C2107" s="69"/>
      <c r="D2107" s="69"/>
    </row>
    <row r="2108" spans="1:4" s="52" customFormat="1" ht="15.95" customHeight="1" x14ac:dyDescent="0.2">
      <c r="A2108" s="68" t="s">
        <v>7</v>
      </c>
      <c r="B2108" s="73">
        <v>1056758</v>
      </c>
      <c r="C2108" s="73">
        <v>185109</v>
      </c>
      <c r="D2108" s="73">
        <v>871649</v>
      </c>
    </row>
    <row r="2109" spans="1:4" s="52" customFormat="1" ht="15.95" customHeight="1" x14ac:dyDescent="0.25">
      <c r="A2109" s="68" t="s">
        <v>1861</v>
      </c>
      <c r="B2109" s="73">
        <v>73433</v>
      </c>
      <c r="C2109" s="73">
        <v>73433</v>
      </c>
      <c r="D2109" s="69" t="s">
        <v>36</v>
      </c>
    </row>
    <row r="2110" spans="1:4" s="52" customFormat="1" ht="15.95" customHeight="1" x14ac:dyDescent="0.25">
      <c r="A2110" s="68" t="s">
        <v>1010</v>
      </c>
      <c r="B2110" s="73">
        <v>194381</v>
      </c>
      <c r="C2110" s="69" t="s">
        <v>36</v>
      </c>
      <c r="D2110" s="73">
        <v>194381</v>
      </c>
    </row>
    <row r="2111" spans="1:4" s="74" customFormat="1" ht="15.95" customHeight="1" x14ac:dyDescent="0.25">
      <c r="A2111" s="111" t="s">
        <v>257</v>
      </c>
      <c r="B2111" s="67">
        <v>2383</v>
      </c>
      <c r="C2111" s="67" t="s">
        <v>36</v>
      </c>
      <c r="D2111" s="67">
        <v>2383</v>
      </c>
    </row>
    <row r="2112" spans="1:4" s="52" customFormat="1" ht="15.95" customHeight="1" x14ac:dyDescent="0.25">
      <c r="A2112" s="109" t="s">
        <v>1368</v>
      </c>
      <c r="B2112" s="69">
        <v>971</v>
      </c>
      <c r="C2112" s="69" t="s">
        <v>36</v>
      </c>
      <c r="D2112" s="69">
        <v>971</v>
      </c>
    </row>
    <row r="2113" spans="1:4" s="52" customFormat="1" ht="15.95" customHeight="1" x14ac:dyDescent="0.25">
      <c r="A2113" s="112" t="s">
        <v>1862</v>
      </c>
      <c r="B2113" s="69">
        <v>1412</v>
      </c>
      <c r="C2113" s="69" t="s">
        <v>36</v>
      </c>
      <c r="D2113" s="69">
        <v>1412</v>
      </c>
    </row>
    <row r="2114" spans="1:4" s="74" customFormat="1" ht="15.95" customHeight="1" x14ac:dyDescent="0.25">
      <c r="A2114" s="111" t="s">
        <v>1011</v>
      </c>
      <c r="B2114" s="67">
        <v>4314</v>
      </c>
      <c r="C2114" s="67" t="s">
        <v>36</v>
      </c>
      <c r="D2114" s="67">
        <v>4314</v>
      </c>
    </row>
    <row r="2115" spans="1:4" s="52" customFormat="1" ht="15.95" customHeight="1" x14ac:dyDescent="0.25">
      <c r="A2115" s="109" t="s">
        <v>1863</v>
      </c>
      <c r="B2115" s="69">
        <v>3680</v>
      </c>
      <c r="C2115" s="69" t="s">
        <v>36</v>
      </c>
      <c r="D2115" s="69">
        <v>3680</v>
      </c>
    </row>
    <row r="2116" spans="1:4" s="52" customFormat="1" ht="15.95" customHeight="1" x14ac:dyDescent="0.25">
      <c r="A2116" s="112" t="s">
        <v>1414</v>
      </c>
      <c r="B2116" s="69">
        <v>634</v>
      </c>
      <c r="C2116" s="69" t="s">
        <v>36</v>
      </c>
      <c r="D2116" s="69">
        <v>634</v>
      </c>
    </row>
    <row r="2117" spans="1:4" s="74" customFormat="1" ht="15.95" customHeight="1" x14ac:dyDescent="0.25">
      <c r="A2117" s="111" t="s">
        <v>1012</v>
      </c>
      <c r="B2117" s="67">
        <v>15536</v>
      </c>
      <c r="C2117" s="67" t="s">
        <v>36</v>
      </c>
      <c r="D2117" s="67">
        <v>15536</v>
      </c>
    </row>
    <row r="2118" spans="1:4" s="52" customFormat="1" ht="15.95" customHeight="1" x14ac:dyDescent="0.25">
      <c r="A2118" s="109" t="s">
        <v>1864</v>
      </c>
      <c r="B2118" s="69">
        <v>13140</v>
      </c>
      <c r="C2118" s="69" t="s">
        <v>36</v>
      </c>
      <c r="D2118" s="69">
        <v>13140</v>
      </c>
    </row>
    <row r="2119" spans="1:4" s="52" customFormat="1" ht="15.95" customHeight="1" x14ac:dyDescent="0.25">
      <c r="A2119" s="112" t="s">
        <v>1865</v>
      </c>
      <c r="B2119" s="69">
        <v>2396</v>
      </c>
      <c r="C2119" s="69" t="s">
        <v>36</v>
      </c>
      <c r="D2119" s="69">
        <v>2396</v>
      </c>
    </row>
    <row r="2120" spans="1:4" s="74" customFormat="1" ht="15.95" customHeight="1" x14ac:dyDescent="0.25">
      <c r="A2120" s="108" t="s">
        <v>1013</v>
      </c>
      <c r="B2120" s="67">
        <v>4464</v>
      </c>
      <c r="C2120" s="67" t="s">
        <v>36</v>
      </c>
      <c r="D2120" s="67">
        <v>4464</v>
      </c>
    </row>
    <row r="2121" spans="1:4" s="52" customFormat="1" ht="15.95" customHeight="1" x14ac:dyDescent="0.25">
      <c r="A2121" s="112" t="s">
        <v>1853</v>
      </c>
      <c r="B2121" s="69">
        <v>4200</v>
      </c>
      <c r="C2121" s="69" t="s">
        <v>36</v>
      </c>
      <c r="D2121" s="69">
        <v>4200</v>
      </c>
    </row>
    <row r="2122" spans="1:4" s="52" customFormat="1" ht="15.95" customHeight="1" x14ac:dyDescent="0.25">
      <c r="A2122" s="112" t="s">
        <v>1866</v>
      </c>
      <c r="B2122" s="69">
        <v>264</v>
      </c>
      <c r="C2122" s="69" t="s">
        <v>36</v>
      </c>
      <c r="D2122" s="69">
        <v>264</v>
      </c>
    </row>
    <row r="2123" spans="1:4" s="74" customFormat="1" ht="15.95" customHeight="1" x14ac:dyDescent="0.25">
      <c r="A2123" s="108" t="s">
        <v>1014</v>
      </c>
      <c r="B2123" s="67">
        <v>14031</v>
      </c>
      <c r="C2123" s="67" t="s">
        <v>36</v>
      </c>
      <c r="D2123" s="67">
        <v>14031</v>
      </c>
    </row>
    <row r="2124" spans="1:4" s="52" customFormat="1" ht="15.95" customHeight="1" x14ac:dyDescent="0.25">
      <c r="A2124" s="112" t="s">
        <v>1867</v>
      </c>
      <c r="B2124" s="69">
        <v>4914</v>
      </c>
      <c r="C2124" s="69" t="s">
        <v>36</v>
      </c>
      <c r="D2124" s="69">
        <v>4914</v>
      </c>
    </row>
    <row r="2125" spans="1:4" s="52" customFormat="1" ht="15.95" customHeight="1" x14ac:dyDescent="0.25">
      <c r="A2125" s="112" t="s">
        <v>1868</v>
      </c>
      <c r="B2125" s="69">
        <v>8860</v>
      </c>
      <c r="C2125" s="69" t="s">
        <v>36</v>
      </c>
      <c r="D2125" s="69">
        <v>8860</v>
      </c>
    </row>
    <row r="2126" spans="1:4" s="52" customFormat="1" ht="15.95" customHeight="1" x14ac:dyDescent="0.25">
      <c r="A2126" s="109" t="s">
        <v>1869</v>
      </c>
      <c r="B2126" s="69">
        <v>257</v>
      </c>
      <c r="C2126" s="69" t="s">
        <v>36</v>
      </c>
      <c r="D2126" s="69">
        <v>257</v>
      </c>
    </row>
    <row r="2127" spans="1:4" s="52" customFormat="1" ht="15.95" customHeight="1" x14ac:dyDescent="0.25">
      <c r="A2127" s="112" t="s">
        <v>1870</v>
      </c>
      <c r="B2127" s="69" t="s">
        <v>36</v>
      </c>
      <c r="C2127" s="69" t="s">
        <v>36</v>
      </c>
      <c r="D2127" s="69" t="s">
        <v>36</v>
      </c>
    </row>
    <row r="2128" spans="1:4" s="74" customFormat="1" ht="15.95" customHeight="1" x14ac:dyDescent="0.25">
      <c r="A2128" s="108" t="s">
        <v>1015</v>
      </c>
      <c r="B2128" s="67">
        <v>4456</v>
      </c>
      <c r="C2128" s="67" t="s">
        <v>36</v>
      </c>
      <c r="D2128" s="67">
        <v>4456</v>
      </c>
    </row>
    <row r="2129" spans="1:4" s="52" customFormat="1" ht="15.95" customHeight="1" x14ac:dyDescent="0.25">
      <c r="A2129" s="112" t="s">
        <v>1871</v>
      </c>
      <c r="B2129" s="69">
        <v>4140</v>
      </c>
      <c r="C2129" s="69" t="s">
        <v>36</v>
      </c>
      <c r="D2129" s="69">
        <v>4140</v>
      </c>
    </row>
    <row r="2130" spans="1:4" s="52" customFormat="1" ht="15.95" customHeight="1" x14ac:dyDescent="0.25">
      <c r="A2130" s="112" t="s">
        <v>1872</v>
      </c>
      <c r="B2130" s="69">
        <v>2</v>
      </c>
      <c r="C2130" s="69" t="s">
        <v>36</v>
      </c>
      <c r="D2130" s="69">
        <v>2</v>
      </c>
    </row>
    <row r="2131" spans="1:4" s="52" customFormat="1" ht="15.95" customHeight="1" x14ac:dyDescent="0.25">
      <c r="A2131" s="109" t="s">
        <v>1443</v>
      </c>
      <c r="B2131" s="69">
        <v>314</v>
      </c>
      <c r="C2131" s="69" t="s">
        <v>36</v>
      </c>
      <c r="D2131" s="69">
        <v>314</v>
      </c>
    </row>
    <row r="2132" spans="1:4" s="52" customFormat="1" ht="15.95" customHeight="1" x14ac:dyDescent="0.25">
      <c r="A2132" s="112" t="s">
        <v>1873</v>
      </c>
      <c r="B2132" s="69" t="s">
        <v>36</v>
      </c>
      <c r="C2132" s="69" t="s">
        <v>36</v>
      </c>
      <c r="D2132" s="69" t="s">
        <v>36</v>
      </c>
    </row>
    <row r="2133" spans="1:4" s="52" customFormat="1" ht="15.95" customHeight="1" x14ac:dyDescent="0.25">
      <c r="A2133" s="112" t="s">
        <v>1619</v>
      </c>
      <c r="B2133" s="69" t="s">
        <v>36</v>
      </c>
      <c r="C2133" s="69" t="s">
        <v>36</v>
      </c>
      <c r="D2133" s="69" t="s">
        <v>36</v>
      </c>
    </row>
    <row r="2134" spans="1:4" s="74" customFormat="1" ht="15.95" customHeight="1" x14ac:dyDescent="0.25">
      <c r="A2134" s="108" t="s">
        <v>1016</v>
      </c>
      <c r="B2134" s="67">
        <v>6812</v>
      </c>
      <c r="C2134" s="67" t="s">
        <v>36</v>
      </c>
      <c r="D2134" s="67">
        <v>6812</v>
      </c>
    </row>
    <row r="2135" spans="1:4" s="52" customFormat="1" ht="15.95" customHeight="1" x14ac:dyDescent="0.25">
      <c r="A2135" s="112" t="s">
        <v>165</v>
      </c>
      <c r="B2135" s="69">
        <v>6811</v>
      </c>
      <c r="C2135" s="69" t="s">
        <v>36</v>
      </c>
      <c r="D2135" s="69">
        <v>6811</v>
      </c>
    </row>
    <row r="2136" spans="1:4" s="52" customFormat="1" ht="15.95" customHeight="1" x14ac:dyDescent="0.25">
      <c r="A2136" s="109" t="s">
        <v>1874</v>
      </c>
      <c r="B2136" s="69">
        <v>1</v>
      </c>
      <c r="C2136" s="69" t="s">
        <v>36</v>
      </c>
      <c r="D2136" s="69">
        <v>1</v>
      </c>
    </row>
    <row r="2137" spans="1:4" s="74" customFormat="1" ht="15.95" customHeight="1" x14ac:dyDescent="0.25">
      <c r="A2137" s="111" t="s">
        <v>329</v>
      </c>
      <c r="B2137" s="67">
        <v>14728</v>
      </c>
      <c r="C2137" s="67" t="s">
        <v>36</v>
      </c>
      <c r="D2137" s="67">
        <v>14728</v>
      </c>
    </row>
    <row r="2138" spans="1:4" s="52" customFormat="1" ht="15.95" customHeight="1" x14ac:dyDescent="0.25">
      <c r="A2138" s="112" t="s">
        <v>715</v>
      </c>
      <c r="B2138" s="69">
        <v>14728</v>
      </c>
      <c r="C2138" s="69" t="s">
        <v>36</v>
      </c>
      <c r="D2138" s="69">
        <v>14728</v>
      </c>
    </row>
    <row r="2139" spans="1:4" s="74" customFormat="1" ht="15.95" customHeight="1" x14ac:dyDescent="0.25">
      <c r="A2139" s="108" t="s">
        <v>1017</v>
      </c>
      <c r="B2139" s="67">
        <v>30470</v>
      </c>
      <c r="C2139" s="67" t="s">
        <v>36</v>
      </c>
      <c r="D2139" s="67">
        <v>30470</v>
      </c>
    </row>
    <row r="2140" spans="1:4" s="52" customFormat="1" ht="15.95" customHeight="1" x14ac:dyDescent="0.25">
      <c r="A2140" s="112" t="s">
        <v>1875</v>
      </c>
      <c r="B2140" s="69">
        <v>23356</v>
      </c>
      <c r="C2140" s="69" t="s">
        <v>36</v>
      </c>
      <c r="D2140" s="69">
        <v>23356</v>
      </c>
    </row>
    <row r="2141" spans="1:4" s="52" customFormat="1" ht="15.95" customHeight="1" x14ac:dyDescent="0.25">
      <c r="A2141" s="112" t="s">
        <v>1876</v>
      </c>
      <c r="B2141" s="69">
        <v>5461</v>
      </c>
      <c r="C2141" s="69" t="s">
        <v>36</v>
      </c>
      <c r="D2141" s="69">
        <v>5461</v>
      </c>
    </row>
    <row r="2142" spans="1:4" s="52" customFormat="1" ht="15.95" customHeight="1" x14ac:dyDescent="0.25">
      <c r="A2142" s="109" t="s">
        <v>1877</v>
      </c>
      <c r="B2142" s="69">
        <v>1653</v>
      </c>
      <c r="C2142" s="69" t="s">
        <v>36</v>
      </c>
      <c r="D2142" s="69">
        <v>1653</v>
      </c>
    </row>
    <row r="2143" spans="1:4" s="74" customFormat="1" ht="15.95" customHeight="1" x14ac:dyDescent="0.25">
      <c r="A2143" s="111" t="s">
        <v>211</v>
      </c>
      <c r="B2143" s="67">
        <v>14554</v>
      </c>
      <c r="C2143" s="67" t="s">
        <v>36</v>
      </c>
      <c r="D2143" s="67">
        <v>14554</v>
      </c>
    </row>
    <row r="2144" spans="1:4" s="52" customFormat="1" ht="15.95" customHeight="1" x14ac:dyDescent="0.25">
      <c r="A2144" s="109" t="s">
        <v>1496</v>
      </c>
      <c r="B2144" s="69">
        <v>10841</v>
      </c>
      <c r="C2144" s="69" t="s">
        <v>36</v>
      </c>
      <c r="D2144" s="69">
        <v>10841</v>
      </c>
    </row>
    <row r="2145" spans="1:4" s="52" customFormat="1" ht="15.95" customHeight="1" x14ac:dyDescent="0.25">
      <c r="A2145" s="112" t="s">
        <v>1878</v>
      </c>
      <c r="B2145" s="69">
        <v>1801</v>
      </c>
      <c r="C2145" s="69" t="s">
        <v>36</v>
      </c>
      <c r="D2145" s="69">
        <v>1801</v>
      </c>
    </row>
    <row r="2146" spans="1:4" s="52" customFormat="1" ht="15.95" customHeight="1" x14ac:dyDescent="0.25">
      <c r="A2146" s="112" t="s">
        <v>1879</v>
      </c>
      <c r="B2146" s="69">
        <v>1912</v>
      </c>
      <c r="C2146" s="69" t="s">
        <v>36</v>
      </c>
      <c r="D2146" s="69">
        <v>1912</v>
      </c>
    </row>
    <row r="2147" spans="1:4" s="74" customFormat="1" ht="15.95" customHeight="1" x14ac:dyDescent="0.25">
      <c r="A2147" s="108" t="s">
        <v>1018</v>
      </c>
      <c r="B2147" s="67">
        <v>14887</v>
      </c>
      <c r="C2147" s="67" t="s">
        <v>36</v>
      </c>
      <c r="D2147" s="67">
        <v>14887</v>
      </c>
    </row>
    <row r="2148" spans="1:4" s="52" customFormat="1" ht="15.95" customHeight="1" x14ac:dyDescent="0.25">
      <c r="A2148" s="112" t="s">
        <v>1880</v>
      </c>
      <c r="B2148" s="69">
        <v>14887</v>
      </c>
      <c r="C2148" s="69" t="s">
        <v>36</v>
      </c>
      <c r="D2148" s="69">
        <v>14887</v>
      </c>
    </row>
    <row r="2149" spans="1:4" s="74" customFormat="1" ht="15.95" customHeight="1" x14ac:dyDescent="0.25">
      <c r="A2149" s="111" t="s">
        <v>1019</v>
      </c>
      <c r="B2149" s="67">
        <v>10115</v>
      </c>
      <c r="C2149" s="67" t="s">
        <v>36</v>
      </c>
      <c r="D2149" s="67">
        <v>10115</v>
      </c>
    </row>
    <row r="2150" spans="1:4" s="52" customFormat="1" ht="15.95" customHeight="1" x14ac:dyDescent="0.25">
      <c r="A2150" s="109" t="s">
        <v>1881</v>
      </c>
      <c r="B2150" s="69">
        <v>10115</v>
      </c>
      <c r="C2150" s="69" t="s">
        <v>36</v>
      </c>
      <c r="D2150" s="69">
        <v>10115</v>
      </c>
    </row>
    <row r="2151" spans="1:4" s="52" customFormat="1" ht="15.95" customHeight="1" x14ac:dyDescent="0.25">
      <c r="A2151" s="109"/>
      <c r="B2151" s="69"/>
      <c r="C2151" s="69"/>
      <c r="D2151" s="69"/>
    </row>
    <row r="2152" spans="1:4" s="74" customFormat="1" ht="15.95" customHeight="1" x14ac:dyDescent="0.25">
      <c r="A2152" s="111" t="s">
        <v>248</v>
      </c>
      <c r="B2152" s="67">
        <v>10990</v>
      </c>
      <c r="C2152" s="67" t="s">
        <v>36</v>
      </c>
      <c r="D2152" s="67">
        <v>10990</v>
      </c>
    </row>
    <row r="2153" spans="1:4" s="52" customFormat="1" ht="15.95" customHeight="1" x14ac:dyDescent="0.25">
      <c r="A2153" s="109" t="s">
        <v>1499</v>
      </c>
      <c r="B2153" s="69">
        <v>8325</v>
      </c>
      <c r="C2153" s="69" t="s">
        <v>36</v>
      </c>
      <c r="D2153" s="69">
        <v>8325</v>
      </c>
    </row>
    <row r="2154" spans="1:4" s="52" customFormat="1" ht="15.95" customHeight="1" x14ac:dyDescent="0.25">
      <c r="A2154" s="112" t="s">
        <v>1882</v>
      </c>
      <c r="B2154" s="69">
        <v>1445</v>
      </c>
      <c r="C2154" s="69" t="s">
        <v>36</v>
      </c>
      <c r="D2154" s="69">
        <v>1445</v>
      </c>
    </row>
    <row r="2155" spans="1:4" s="52" customFormat="1" ht="15.95" customHeight="1" x14ac:dyDescent="0.25">
      <c r="A2155" s="112" t="s">
        <v>1883</v>
      </c>
      <c r="B2155" s="69">
        <v>1220</v>
      </c>
      <c r="C2155" s="69" t="s">
        <v>36</v>
      </c>
      <c r="D2155" s="69">
        <v>1220</v>
      </c>
    </row>
    <row r="2156" spans="1:4" s="74" customFormat="1" ht="15.95" customHeight="1" x14ac:dyDescent="0.25">
      <c r="A2156" s="108" t="s">
        <v>1020</v>
      </c>
      <c r="B2156" s="67">
        <v>9258</v>
      </c>
      <c r="C2156" s="67" t="s">
        <v>36</v>
      </c>
      <c r="D2156" s="67">
        <v>9258</v>
      </c>
    </row>
    <row r="2157" spans="1:4" s="52" customFormat="1" ht="15.95" customHeight="1" x14ac:dyDescent="0.25">
      <c r="A2157" s="112" t="s">
        <v>1884</v>
      </c>
      <c r="B2157" s="69">
        <v>3232</v>
      </c>
      <c r="C2157" s="69" t="s">
        <v>36</v>
      </c>
      <c r="D2157" s="69">
        <v>3232</v>
      </c>
    </row>
    <row r="2158" spans="1:4" s="52" customFormat="1" ht="15.95" customHeight="1" x14ac:dyDescent="0.25">
      <c r="A2158" s="112" t="s">
        <v>1707</v>
      </c>
      <c r="B2158" s="69">
        <v>2994</v>
      </c>
      <c r="C2158" s="69" t="s">
        <v>36</v>
      </c>
      <c r="D2158" s="69">
        <v>2994</v>
      </c>
    </row>
    <row r="2159" spans="1:4" s="52" customFormat="1" ht="15.95" customHeight="1" x14ac:dyDescent="0.25">
      <c r="A2159" s="109" t="s">
        <v>1885</v>
      </c>
      <c r="B2159" s="69">
        <v>333</v>
      </c>
      <c r="C2159" s="69" t="s">
        <v>36</v>
      </c>
      <c r="D2159" s="69">
        <v>333</v>
      </c>
    </row>
    <row r="2160" spans="1:4" s="52" customFormat="1" ht="15.95" customHeight="1" x14ac:dyDescent="0.25">
      <c r="A2160" s="112" t="s">
        <v>1886</v>
      </c>
      <c r="B2160" s="69">
        <v>855</v>
      </c>
      <c r="C2160" s="69" t="s">
        <v>36</v>
      </c>
      <c r="D2160" s="69">
        <v>855</v>
      </c>
    </row>
    <row r="2161" spans="1:4" s="52" customFormat="1" ht="15.95" customHeight="1" x14ac:dyDescent="0.25">
      <c r="A2161" s="109" t="s">
        <v>913</v>
      </c>
      <c r="B2161" s="69">
        <v>1844</v>
      </c>
      <c r="C2161" s="69" t="s">
        <v>36</v>
      </c>
      <c r="D2161" s="69">
        <v>1844</v>
      </c>
    </row>
    <row r="2162" spans="1:4" s="74" customFormat="1" ht="15.95" customHeight="1" x14ac:dyDescent="0.25">
      <c r="A2162" s="111" t="s">
        <v>1021</v>
      </c>
      <c r="B2162" s="67">
        <v>17511</v>
      </c>
      <c r="C2162" s="67" t="s">
        <v>36</v>
      </c>
      <c r="D2162" s="67">
        <v>17511</v>
      </c>
    </row>
    <row r="2163" spans="1:4" s="52" customFormat="1" ht="15.95" customHeight="1" x14ac:dyDescent="0.25">
      <c r="A2163" s="112" t="s">
        <v>1887</v>
      </c>
      <c r="B2163" s="69">
        <v>8910</v>
      </c>
      <c r="C2163" s="69" t="s">
        <v>36</v>
      </c>
      <c r="D2163" s="69">
        <v>8910</v>
      </c>
    </row>
    <row r="2164" spans="1:4" s="52" customFormat="1" ht="15.95" customHeight="1" x14ac:dyDescent="0.25">
      <c r="A2164" s="109" t="s">
        <v>1888</v>
      </c>
      <c r="B2164" s="69">
        <v>4295</v>
      </c>
      <c r="C2164" s="69" t="s">
        <v>36</v>
      </c>
      <c r="D2164" s="69">
        <v>4295</v>
      </c>
    </row>
    <row r="2165" spans="1:4" s="52" customFormat="1" ht="15.95" customHeight="1" x14ac:dyDescent="0.25">
      <c r="A2165" s="112" t="s">
        <v>1889</v>
      </c>
      <c r="B2165" s="69">
        <v>1318</v>
      </c>
      <c r="C2165" s="69" t="s">
        <v>36</v>
      </c>
      <c r="D2165" s="69">
        <v>1318</v>
      </c>
    </row>
    <row r="2166" spans="1:4" s="52" customFormat="1" ht="15.95" customHeight="1" x14ac:dyDescent="0.25">
      <c r="A2166" s="112" t="s">
        <v>65</v>
      </c>
      <c r="B2166" s="69">
        <v>2988</v>
      </c>
      <c r="C2166" s="69" t="s">
        <v>36</v>
      </c>
      <c r="D2166" s="69">
        <v>2988</v>
      </c>
    </row>
    <row r="2167" spans="1:4" s="74" customFormat="1" ht="15.95" customHeight="1" x14ac:dyDescent="0.25">
      <c r="A2167" s="108" t="s">
        <v>1022</v>
      </c>
      <c r="B2167" s="67">
        <v>9827</v>
      </c>
      <c r="C2167" s="67" t="s">
        <v>36</v>
      </c>
      <c r="D2167" s="67">
        <v>9827</v>
      </c>
    </row>
    <row r="2168" spans="1:4" s="52" customFormat="1" ht="15.95" customHeight="1" x14ac:dyDescent="0.25">
      <c r="A2168" s="112" t="s">
        <v>1890</v>
      </c>
      <c r="B2168" s="69">
        <v>7390</v>
      </c>
      <c r="C2168" s="69" t="s">
        <v>36</v>
      </c>
      <c r="D2168" s="69">
        <v>7390</v>
      </c>
    </row>
    <row r="2169" spans="1:4" s="52" customFormat="1" ht="15.95" customHeight="1" x14ac:dyDescent="0.25">
      <c r="A2169" s="109" t="s">
        <v>1891</v>
      </c>
      <c r="B2169" s="69">
        <v>1222</v>
      </c>
      <c r="C2169" s="69" t="s">
        <v>36</v>
      </c>
      <c r="D2169" s="69">
        <v>1222</v>
      </c>
    </row>
    <row r="2170" spans="1:4" s="52" customFormat="1" ht="15.95" customHeight="1" x14ac:dyDescent="0.25">
      <c r="A2170" s="112" t="s">
        <v>1892</v>
      </c>
      <c r="B2170" s="69">
        <v>363</v>
      </c>
      <c r="C2170" s="69" t="s">
        <v>36</v>
      </c>
      <c r="D2170" s="69">
        <v>363</v>
      </c>
    </row>
    <row r="2171" spans="1:4" s="52" customFormat="1" ht="15.95" customHeight="1" x14ac:dyDescent="0.25">
      <c r="A2171" s="112" t="s">
        <v>1893</v>
      </c>
      <c r="B2171" s="69">
        <v>852</v>
      </c>
      <c r="C2171" s="69" t="s">
        <v>36</v>
      </c>
      <c r="D2171" s="69">
        <v>852</v>
      </c>
    </row>
    <row r="2172" spans="1:4" s="74" customFormat="1" ht="15.95" customHeight="1" x14ac:dyDescent="0.25">
      <c r="A2172" s="108" t="s">
        <v>1023</v>
      </c>
      <c r="B2172" s="67">
        <v>10045</v>
      </c>
      <c r="C2172" s="67" t="s">
        <v>36</v>
      </c>
      <c r="D2172" s="67">
        <v>10045</v>
      </c>
    </row>
    <row r="2173" spans="1:4" s="52" customFormat="1" ht="15.95" customHeight="1" x14ac:dyDescent="0.25">
      <c r="A2173" s="112" t="s">
        <v>1296</v>
      </c>
      <c r="B2173" s="69">
        <v>2583</v>
      </c>
      <c r="C2173" s="69" t="s">
        <v>36</v>
      </c>
      <c r="D2173" s="69">
        <v>2583</v>
      </c>
    </row>
    <row r="2174" spans="1:4" s="52" customFormat="1" ht="15.95" customHeight="1" x14ac:dyDescent="0.25">
      <c r="A2174" s="112" t="s">
        <v>1894</v>
      </c>
      <c r="B2174" s="69">
        <v>3880</v>
      </c>
      <c r="C2174" s="69" t="s">
        <v>36</v>
      </c>
      <c r="D2174" s="69">
        <v>3880</v>
      </c>
    </row>
    <row r="2175" spans="1:4" s="52" customFormat="1" ht="15.95" customHeight="1" x14ac:dyDescent="0.25">
      <c r="A2175" s="109" t="s">
        <v>1895</v>
      </c>
      <c r="B2175" s="69">
        <v>894</v>
      </c>
      <c r="C2175" s="69" t="s">
        <v>36</v>
      </c>
      <c r="D2175" s="69">
        <v>894</v>
      </c>
    </row>
    <row r="2176" spans="1:4" s="52" customFormat="1" ht="15.95" customHeight="1" x14ac:dyDescent="0.25">
      <c r="A2176" s="112" t="s">
        <v>1896</v>
      </c>
      <c r="B2176" s="69">
        <v>781</v>
      </c>
      <c r="C2176" s="69" t="s">
        <v>36</v>
      </c>
      <c r="D2176" s="69">
        <v>781</v>
      </c>
    </row>
    <row r="2177" spans="1:4" s="52" customFormat="1" ht="15.95" customHeight="1" x14ac:dyDescent="0.25">
      <c r="A2177" s="109" t="s">
        <v>1474</v>
      </c>
      <c r="B2177" s="69" t="s">
        <v>36</v>
      </c>
      <c r="C2177" s="69" t="s">
        <v>36</v>
      </c>
      <c r="D2177" s="69" t="s">
        <v>36</v>
      </c>
    </row>
    <row r="2178" spans="1:4" s="52" customFormat="1" ht="15.95" customHeight="1" x14ac:dyDescent="0.25">
      <c r="A2178" s="112" t="s">
        <v>1897</v>
      </c>
      <c r="B2178" s="69">
        <v>574</v>
      </c>
      <c r="C2178" s="69" t="s">
        <v>36</v>
      </c>
      <c r="D2178" s="69">
        <v>574</v>
      </c>
    </row>
    <row r="2179" spans="1:4" s="52" customFormat="1" ht="15.95" customHeight="1" x14ac:dyDescent="0.25">
      <c r="A2179" s="112" t="s">
        <v>1898</v>
      </c>
      <c r="B2179" s="69">
        <v>1333</v>
      </c>
      <c r="C2179" s="69" t="s">
        <v>36</v>
      </c>
      <c r="D2179" s="69">
        <v>1333</v>
      </c>
    </row>
    <row r="2180" spans="1:4" s="52" customFormat="1" ht="15.95" customHeight="1" x14ac:dyDescent="0.2">
      <c r="A2180" s="68" t="s">
        <v>1024</v>
      </c>
      <c r="B2180" s="67">
        <v>114852</v>
      </c>
      <c r="C2180" s="67">
        <v>52499</v>
      </c>
      <c r="D2180" s="67">
        <v>62353</v>
      </c>
    </row>
    <row r="2181" spans="1:4" s="52" customFormat="1" ht="15.95" customHeight="1" x14ac:dyDescent="0.2">
      <c r="A2181" s="111" t="s">
        <v>1899</v>
      </c>
      <c r="B2181" s="67">
        <v>52499</v>
      </c>
      <c r="C2181" s="67">
        <v>52499</v>
      </c>
      <c r="D2181" s="67" t="s">
        <v>36</v>
      </c>
    </row>
    <row r="2182" spans="1:4" s="74" customFormat="1" ht="15.95" customHeight="1" x14ac:dyDescent="0.25">
      <c r="A2182" s="111" t="s">
        <v>1025</v>
      </c>
      <c r="B2182" s="67">
        <v>7594</v>
      </c>
      <c r="C2182" s="67" t="s">
        <v>36</v>
      </c>
      <c r="D2182" s="67">
        <v>7594</v>
      </c>
    </row>
    <row r="2183" spans="1:4" s="52" customFormat="1" ht="15.95" customHeight="1" x14ac:dyDescent="0.25">
      <c r="A2183" s="109" t="s">
        <v>1900</v>
      </c>
      <c r="B2183" s="69">
        <v>6616</v>
      </c>
      <c r="C2183" s="69" t="s">
        <v>36</v>
      </c>
      <c r="D2183" s="69">
        <v>6616</v>
      </c>
    </row>
    <row r="2184" spans="1:4" s="52" customFormat="1" ht="15.95" customHeight="1" x14ac:dyDescent="0.25">
      <c r="A2184" s="112" t="s">
        <v>1901</v>
      </c>
      <c r="B2184" s="69">
        <v>978</v>
      </c>
      <c r="C2184" s="69" t="s">
        <v>36</v>
      </c>
      <c r="D2184" s="69">
        <v>978</v>
      </c>
    </row>
    <row r="2185" spans="1:4" s="74" customFormat="1" ht="15.95" customHeight="1" x14ac:dyDescent="0.25">
      <c r="A2185" s="108" t="s">
        <v>174</v>
      </c>
      <c r="B2185" s="67">
        <v>2009</v>
      </c>
      <c r="C2185" s="67" t="s">
        <v>36</v>
      </c>
      <c r="D2185" s="67">
        <v>2009</v>
      </c>
    </row>
    <row r="2186" spans="1:4" s="52" customFormat="1" ht="15.95" customHeight="1" x14ac:dyDescent="0.25">
      <c r="A2186" s="112" t="s">
        <v>1902</v>
      </c>
      <c r="B2186" s="69">
        <v>1149</v>
      </c>
      <c r="C2186" s="69" t="s">
        <v>36</v>
      </c>
      <c r="D2186" s="69">
        <v>1149</v>
      </c>
    </row>
    <row r="2187" spans="1:4" s="52" customFormat="1" ht="15.95" customHeight="1" x14ac:dyDescent="0.25">
      <c r="A2187" s="112" t="s">
        <v>126</v>
      </c>
      <c r="B2187" s="69">
        <v>860</v>
      </c>
      <c r="C2187" s="69" t="s">
        <v>36</v>
      </c>
      <c r="D2187" s="69">
        <v>860</v>
      </c>
    </row>
    <row r="2188" spans="1:4" s="74" customFormat="1" ht="15.95" customHeight="1" x14ac:dyDescent="0.25">
      <c r="A2188" s="108" t="s">
        <v>1026</v>
      </c>
      <c r="B2188" s="67">
        <v>5153</v>
      </c>
      <c r="C2188" s="67" t="s">
        <v>36</v>
      </c>
      <c r="D2188" s="67">
        <v>5153</v>
      </c>
    </row>
    <row r="2189" spans="1:4" s="52" customFormat="1" ht="15.95" customHeight="1" x14ac:dyDescent="0.25">
      <c r="A2189" s="112" t="s">
        <v>1903</v>
      </c>
      <c r="B2189" s="69">
        <v>4086</v>
      </c>
      <c r="C2189" s="69" t="s">
        <v>36</v>
      </c>
      <c r="D2189" s="69">
        <v>4086</v>
      </c>
    </row>
    <row r="2190" spans="1:4" s="52" customFormat="1" ht="15.95" customHeight="1" x14ac:dyDescent="0.25">
      <c r="A2190" s="112" t="s">
        <v>1904</v>
      </c>
      <c r="B2190" s="69">
        <v>515</v>
      </c>
      <c r="C2190" s="69" t="s">
        <v>36</v>
      </c>
      <c r="D2190" s="69">
        <v>515</v>
      </c>
    </row>
    <row r="2191" spans="1:4" s="52" customFormat="1" ht="15.95" customHeight="1" x14ac:dyDescent="0.25">
      <c r="A2191" s="109" t="s">
        <v>1198</v>
      </c>
      <c r="B2191" s="69">
        <v>552</v>
      </c>
      <c r="C2191" s="69" t="s">
        <v>36</v>
      </c>
      <c r="D2191" s="69">
        <v>552</v>
      </c>
    </row>
    <row r="2192" spans="1:4" s="74" customFormat="1" ht="15.95" customHeight="1" x14ac:dyDescent="0.25">
      <c r="A2192" s="111" t="s">
        <v>1027</v>
      </c>
      <c r="B2192" s="67">
        <v>3626</v>
      </c>
      <c r="C2192" s="67" t="s">
        <v>36</v>
      </c>
      <c r="D2192" s="67">
        <v>3626</v>
      </c>
    </row>
    <row r="2193" spans="1:4" s="52" customFormat="1" ht="15.95" customHeight="1" x14ac:dyDescent="0.25">
      <c r="A2193" s="109" t="s">
        <v>1905</v>
      </c>
      <c r="B2193" s="69">
        <v>2610</v>
      </c>
      <c r="C2193" s="69" t="s">
        <v>36</v>
      </c>
      <c r="D2193" s="69">
        <v>2610</v>
      </c>
    </row>
    <row r="2194" spans="1:4" s="52" customFormat="1" ht="15.95" customHeight="1" x14ac:dyDescent="0.25">
      <c r="A2194" s="112" t="s">
        <v>844</v>
      </c>
      <c r="B2194" s="69">
        <v>1016</v>
      </c>
      <c r="C2194" s="69" t="s">
        <v>36</v>
      </c>
      <c r="D2194" s="69">
        <v>1016</v>
      </c>
    </row>
    <row r="2195" spans="1:4" s="74" customFormat="1" ht="15.95" customHeight="1" x14ac:dyDescent="0.25">
      <c r="A2195" s="111" t="s">
        <v>1028</v>
      </c>
      <c r="B2195" s="67">
        <v>10511</v>
      </c>
      <c r="C2195" s="67" t="s">
        <v>36</v>
      </c>
      <c r="D2195" s="67">
        <v>10511</v>
      </c>
    </row>
    <row r="2196" spans="1:4" s="52" customFormat="1" ht="15.95" customHeight="1" x14ac:dyDescent="0.25">
      <c r="A2196" s="112" t="s">
        <v>1906</v>
      </c>
      <c r="B2196" s="69">
        <v>8707</v>
      </c>
      <c r="C2196" s="69" t="s">
        <v>36</v>
      </c>
      <c r="D2196" s="69">
        <v>8707</v>
      </c>
    </row>
    <row r="2197" spans="1:4" s="52" customFormat="1" ht="15.95" customHeight="1" x14ac:dyDescent="0.25">
      <c r="A2197" s="112" t="s">
        <v>1907</v>
      </c>
      <c r="B2197" s="69">
        <v>545</v>
      </c>
      <c r="C2197" s="69" t="s">
        <v>36</v>
      </c>
      <c r="D2197" s="69">
        <v>545</v>
      </c>
    </row>
    <row r="2198" spans="1:4" s="52" customFormat="1" ht="15.95" customHeight="1" x14ac:dyDescent="0.25">
      <c r="A2198" s="109" t="s">
        <v>1350</v>
      </c>
      <c r="B2198" s="69">
        <v>993</v>
      </c>
      <c r="C2198" s="69" t="s">
        <v>36</v>
      </c>
      <c r="D2198" s="69">
        <v>993</v>
      </c>
    </row>
    <row r="2199" spans="1:4" s="52" customFormat="1" ht="15.95" customHeight="1" x14ac:dyDescent="0.25">
      <c r="A2199" s="112" t="s">
        <v>436</v>
      </c>
      <c r="B2199" s="69">
        <v>266</v>
      </c>
      <c r="C2199" s="69" t="s">
        <v>36</v>
      </c>
      <c r="D2199" s="69">
        <v>266</v>
      </c>
    </row>
    <row r="2200" spans="1:4" s="74" customFormat="1" ht="15.95" customHeight="1" x14ac:dyDescent="0.25">
      <c r="A2200" s="108" t="s">
        <v>1029</v>
      </c>
      <c r="B2200" s="67">
        <v>6838</v>
      </c>
      <c r="C2200" s="67" t="s">
        <v>36</v>
      </c>
      <c r="D2200" s="67">
        <v>6838</v>
      </c>
    </row>
    <row r="2201" spans="1:4" s="52" customFormat="1" ht="15.95" customHeight="1" x14ac:dyDescent="0.25">
      <c r="A2201" s="112" t="s">
        <v>1908</v>
      </c>
      <c r="B2201" s="69">
        <v>5341</v>
      </c>
      <c r="C2201" s="69" t="s">
        <v>36</v>
      </c>
      <c r="D2201" s="69">
        <v>5341</v>
      </c>
    </row>
    <row r="2202" spans="1:4" s="52" customFormat="1" ht="15.95" customHeight="1" x14ac:dyDescent="0.25">
      <c r="A2202" s="112" t="s">
        <v>1909</v>
      </c>
      <c r="B2202" s="69">
        <v>496</v>
      </c>
      <c r="C2202" s="69" t="s">
        <v>36</v>
      </c>
      <c r="D2202" s="69">
        <v>496</v>
      </c>
    </row>
    <row r="2203" spans="1:4" s="52" customFormat="1" ht="15.95" customHeight="1" x14ac:dyDescent="0.25">
      <c r="A2203" s="109" t="s">
        <v>419</v>
      </c>
      <c r="B2203" s="69">
        <v>1001</v>
      </c>
      <c r="C2203" s="69" t="s">
        <v>36</v>
      </c>
      <c r="D2203" s="69">
        <v>1001</v>
      </c>
    </row>
    <row r="2204" spans="1:4" s="74" customFormat="1" ht="15.95" customHeight="1" x14ac:dyDescent="0.25">
      <c r="A2204" s="111" t="s">
        <v>1030</v>
      </c>
      <c r="B2204" s="67">
        <v>7695</v>
      </c>
      <c r="C2204" s="67" t="s">
        <v>36</v>
      </c>
      <c r="D2204" s="67">
        <v>7695</v>
      </c>
    </row>
    <row r="2205" spans="1:4" s="52" customFormat="1" ht="15.95" customHeight="1" x14ac:dyDescent="0.25">
      <c r="A2205" s="112" t="s">
        <v>1910</v>
      </c>
      <c r="B2205" s="69">
        <v>3180</v>
      </c>
      <c r="C2205" s="69" t="s">
        <v>36</v>
      </c>
      <c r="D2205" s="69">
        <v>3180</v>
      </c>
    </row>
    <row r="2206" spans="1:4" s="52" customFormat="1" ht="15.95" customHeight="1" x14ac:dyDescent="0.25">
      <c r="A2206" s="109" t="s">
        <v>1911</v>
      </c>
      <c r="B2206" s="69">
        <v>347</v>
      </c>
      <c r="C2206" s="69" t="s">
        <v>36</v>
      </c>
      <c r="D2206" s="69">
        <v>347</v>
      </c>
    </row>
    <row r="2207" spans="1:4" s="52" customFormat="1" ht="15.95" customHeight="1" x14ac:dyDescent="0.25">
      <c r="A2207" s="112" t="s">
        <v>435</v>
      </c>
      <c r="B2207" s="69">
        <v>990</v>
      </c>
      <c r="C2207" s="69" t="s">
        <v>36</v>
      </c>
      <c r="D2207" s="69">
        <v>990</v>
      </c>
    </row>
    <row r="2208" spans="1:4" s="52" customFormat="1" ht="15.95" customHeight="1" x14ac:dyDescent="0.25">
      <c r="A2208" s="109" t="s">
        <v>1912</v>
      </c>
      <c r="B2208" s="69">
        <v>919</v>
      </c>
      <c r="C2208" s="69" t="s">
        <v>36</v>
      </c>
      <c r="D2208" s="69">
        <v>919</v>
      </c>
    </row>
    <row r="2209" spans="1:4" s="52" customFormat="1" ht="15.95" customHeight="1" x14ac:dyDescent="0.25">
      <c r="A2209" s="112" t="s">
        <v>1913</v>
      </c>
      <c r="B2209" s="69">
        <v>1285</v>
      </c>
      <c r="C2209" s="69" t="s">
        <v>36</v>
      </c>
      <c r="D2209" s="69">
        <v>1285</v>
      </c>
    </row>
    <row r="2210" spans="1:4" s="52" customFormat="1" ht="15.95" customHeight="1" x14ac:dyDescent="0.25">
      <c r="A2210" s="112" t="s">
        <v>1590</v>
      </c>
      <c r="B2210" s="69" t="s">
        <v>36</v>
      </c>
      <c r="C2210" s="69" t="s">
        <v>36</v>
      </c>
      <c r="D2210" s="69" t="s">
        <v>36</v>
      </c>
    </row>
    <row r="2211" spans="1:4" s="52" customFormat="1" ht="15.95" customHeight="1" x14ac:dyDescent="0.25">
      <c r="A2211" s="112" t="s">
        <v>426</v>
      </c>
      <c r="B2211" s="69">
        <v>974</v>
      </c>
      <c r="C2211" s="69" t="s">
        <v>36</v>
      </c>
      <c r="D2211" s="69">
        <v>974</v>
      </c>
    </row>
    <row r="2212" spans="1:4" s="74" customFormat="1" ht="15.95" customHeight="1" x14ac:dyDescent="0.25">
      <c r="A2212" s="111" t="s">
        <v>1031</v>
      </c>
      <c r="B2212" s="67">
        <v>5469</v>
      </c>
      <c r="C2212" s="67" t="s">
        <v>36</v>
      </c>
      <c r="D2212" s="67">
        <v>5469</v>
      </c>
    </row>
    <row r="2213" spans="1:4" s="52" customFormat="1" ht="15.95" customHeight="1" x14ac:dyDescent="0.25">
      <c r="A2213" s="109" t="s">
        <v>1914</v>
      </c>
      <c r="B2213" s="69">
        <v>823</v>
      </c>
      <c r="C2213" s="69" t="s">
        <v>36</v>
      </c>
      <c r="D2213" s="69">
        <v>823</v>
      </c>
    </row>
    <row r="2214" spans="1:4" s="52" customFormat="1" ht="15.95" customHeight="1" x14ac:dyDescent="0.25">
      <c r="A2214" s="112" t="s">
        <v>1915</v>
      </c>
      <c r="B2214" s="69">
        <v>850</v>
      </c>
      <c r="C2214" s="69" t="s">
        <v>36</v>
      </c>
      <c r="D2214" s="69">
        <v>850</v>
      </c>
    </row>
    <row r="2215" spans="1:4" s="52" customFormat="1" ht="15.95" customHeight="1" x14ac:dyDescent="0.25">
      <c r="A2215" s="109" t="s">
        <v>1916</v>
      </c>
      <c r="B2215" s="69">
        <v>669</v>
      </c>
      <c r="C2215" s="69" t="s">
        <v>36</v>
      </c>
      <c r="D2215" s="69">
        <v>669</v>
      </c>
    </row>
    <row r="2216" spans="1:4" s="52" customFormat="1" ht="15.95" customHeight="1" x14ac:dyDescent="0.25">
      <c r="A2216" s="112" t="s">
        <v>1444</v>
      </c>
      <c r="B2216" s="69">
        <v>842</v>
      </c>
      <c r="C2216" s="69" t="s">
        <v>36</v>
      </c>
      <c r="D2216" s="69">
        <v>842</v>
      </c>
    </row>
    <row r="2217" spans="1:4" s="52" customFormat="1" ht="15.95" customHeight="1" x14ac:dyDescent="0.25">
      <c r="A2217" s="112" t="s">
        <v>1821</v>
      </c>
      <c r="B2217" s="69">
        <v>786</v>
      </c>
      <c r="C2217" s="69" t="s">
        <v>36</v>
      </c>
      <c r="D2217" s="69">
        <v>786</v>
      </c>
    </row>
    <row r="2218" spans="1:4" s="52" customFormat="1" ht="15.95" customHeight="1" x14ac:dyDescent="0.25">
      <c r="A2218" s="109" t="s">
        <v>1917</v>
      </c>
      <c r="B2218" s="69">
        <v>1499</v>
      </c>
      <c r="C2218" s="69" t="s">
        <v>36</v>
      </c>
      <c r="D2218" s="69">
        <v>1499</v>
      </c>
    </row>
    <row r="2219" spans="1:4" s="74" customFormat="1" ht="15.95" customHeight="1" x14ac:dyDescent="0.25">
      <c r="A2219" s="111" t="s">
        <v>308</v>
      </c>
      <c r="B2219" s="67">
        <v>2017</v>
      </c>
      <c r="C2219" s="67" t="s">
        <v>36</v>
      </c>
      <c r="D2219" s="67">
        <v>2017</v>
      </c>
    </row>
    <row r="2220" spans="1:4" s="52" customFormat="1" ht="15.95" customHeight="1" x14ac:dyDescent="0.25">
      <c r="A2220" s="112" t="s">
        <v>484</v>
      </c>
      <c r="B2220" s="69">
        <v>1292</v>
      </c>
      <c r="C2220" s="69" t="s">
        <v>36</v>
      </c>
      <c r="D2220" s="69">
        <v>1292</v>
      </c>
    </row>
    <row r="2221" spans="1:4" s="52" customFormat="1" ht="15.95" customHeight="1" x14ac:dyDescent="0.25">
      <c r="A2221" s="109" t="s">
        <v>1918</v>
      </c>
      <c r="B2221" s="69">
        <v>725</v>
      </c>
      <c r="C2221" s="69" t="s">
        <v>36</v>
      </c>
      <c r="D2221" s="69">
        <v>725</v>
      </c>
    </row>
    <row r="2222" spans="1:4" s="74" customFormat="1" ht="15.95" customHeight="1" x14ac:dyDescent="0.25">
      <c r="A2222" s="111" t="s">
        <v>1032</v>
      </c>
      <c r="B2222" s="67">
        <v>6139</v>
      </c>
      <c r="C2222" s="67" t="s">
        <v>36</v>
      </c>
      <c r="D2222" s="67">
        <v>6139</v>
      </c>
    </row>
    <row r="2223" spans="1:4" s="52" customFormat="1" ht="15.95" customHeight="1" x14ac:dyDescent="0.25">
      <c r="A2223" s="109" t="s">
        <v>1919</v>
      </c>
      <c r="B2223" s="69">
        <v>6139</v>
      </c>
      <c r="C2223" s="69" t="s">
        <v>36</v>
      </c>
      <c r="D2223" s="69">
        <v>6139</v>
      </c>
    </row>
    <row r="2224" spans="1:4" s="74" customFormat="1" ht="15.95" customHeight="1" x14ac:dyDescent="0.25">
      <c r="A2224" s="111" t="s">
        <v>1033</v>
      </c>
      <c r="B2224" s="67">
        <v>1983</v>
      </c>
      <c r="C2224" s="67" t="s">
        <v>36</v>
      </c>
      <c r="D2224" s="67">
        <v>1983</v>
      </c>
    </row>
    <row r="2225" spans="1:4" s="52" customFormat="1" ht="15.95" customHeight="1" x14ac:dyDescent="0.25">
      <c r="A2225" s="112" t="s">
        <v>1889</v>
      </c>
      <c r="B2225" s="69">
        <v>1983</v>
      </c>
      <c r="C2225" s="69" t="s">
        <v>36</v>
      </c>
      <c r="D2225" s="69">
        <v>1983</v>
      </c>
    </row>
    <row r="2226" spans="1:4" s="74" customFormat="1" ht="15.95" customHeight="1" x14ac:dyDescent="0.25">
      <c r="A2226" s="111" t="s">
        <v>1034</v>
      </c>
      <c r="B2226" s="67">
        <v>3319</v>
      </c>
      <c r="C2226" s="67" t="s">
        <v>36</v>
      </c>
      <c r="D2226" s="67">
        <v>3319</v>
      </c>
    </row>
    <row r="2227" spans="1:4" s="52" customFormat="1" ht="15.95" customHeight="1" x14ac:dyDescent="0.25">
      <c r="A2227" s="112" t="s">
        <v>825</v>
      </c>
      <c r="B2227" s="69">
        <v>1386</v>
      </c>
      <c r="C2227" s="69" t="s">
        <v>36</v>
      </c>
      <c r="D2227" s="69">
        <v>1386</v>
      </c>
    </row>
    <row r="2228" spans="1:4" s="52" customFormat="1" ht="15.95" customHeight="1" x14ac:dyDescent="0.25">
      <c r="A2228" s="109" t="s">
        <v>1368</v>
      </c>
      <c r="B2228" s="69">
        <v>799</v>
      </c>
      <c r="C2228" s="69" t="s">
        <v>36</v>
      </c>
      <c r="D2228" s="69">
        <v>799</v>
      </c>
    </row>
    <row r="2229" spans="1:4" s="52" customFormat="1" ht="15.95" customHeight="1" x14ac:dyDescent="0.25">
      <c r="A2229" s="112" t="s">
        <v>1920</v>
      </c>
      <c r="B2229" s="69">
        <v>1134</v>
      </c>
      <c r="C2229" s="69" t="s">
        <v>36</v>
      </c>
      <c r="D2229" s="69">
        <v>1134</v>
      </c>
    </row>
    <row r="2230" spans="1:4" s="52" customFormat="1" ht="15.95" customHeight="1" x14ac:dyDescent="0.25">
      <c r="A2230" s="107" t="s">
        <v>1035</v>
      </c>
      <c r="B2230" s="67">
        <v>51067</v>
      </c>
      <c r="C2230" s="69">
        <v>15904</v>
      </c>
      <c r="D2230" s="67">
        <v>35163</v>
      </c>
    </row>
    <row r="2231" spans="1:4" s="52" customFormat="1" ht="15.95" customHeight="1" x14ac:dyDescent="0.25">
      <c r="A2231" s="113" t="s">
        <v>1921</v>
      </c>
      <c r="B2231" s="67">
        <v>8679</v>
      </c>
      <c r="C2231" s="69">
        <v>8679</v>
      </c>
      <c r="D2231" s="67" t="s">
        <v>36</v>
      </c>
    </row>
    <row r="2232" spans="1:4" s="52" customFormat="1" ht="15.95" customHeight="1" x14ac:dyDescent="0.25">
      <c r="A2232" s="113" t="s">
        <v>1922</v>
      </c>
      <c r="B2232" s="67">
        <v>7200</v>
      </c>
      <c r="C2232" s="69">
        <v>7200</v>
      </c>
      <c r="D2232" s="67" t="s">
        <v>36</v>
      </c>
    </row>
    <row r="2233" spans="1:4" s="52" customFormat="1" ht="15.95" customHeight="1" x14ac:dyDescent="0.25">
      <c r="A2233" s="113" t="s">
        <v>1923</v>
      </c>
      <c r="B2233" s="67">
        <v>25</v>
      </c>
      <c r="C2233" s="69">
        <v>25</v>
      </c>
      <c r="D2233" s="67" t="s">
        <v>36</v>
      </c>
    </row>
    <row r="2234" spans="1:4" s="74" customFormat="1" ht="15.95" customHeight="1" x14ac:dyDescent="0.25">
      <c r="A2234" s="111" t="s">
        <v>1036</v>
      </c>
      <c r="B2234" s="67">
        <v>3427</v>
      </c>
      <c r="C2234" s="67" t="s">
        <v>36</v>
      </c>
      <c r="D2234" s="67">
        <v>3427</v>
      </c>
    </row>
    <row r="2235" spans="1:4" s="52" customFormat="1" ht="15.95" customHeight="1" x14ac:dyDescent="0.25">
      <c r="A2235" s="109" t="s">
        <v>1260</v>
      </c>
      <c r="B2235" s="69">
        <v>1643</v>
      </c>
      <c r="C2235" s="69" t="s">
        <v>36</v>
      </c>
      <c r="D2235" s="69">
        <v>1643</v>
      </c>
    </row>
    <row r="2236" spans="1:4" s="52" customFormat="1" ht="15.95" customHeight="1" x14ac:dyDescent="0.25">
      <c r="A2236" s="112" t="s">
        <v>1566</v>
      </c>
      <c r="B2236" s="69">
        <v>759</v>
      </c>
      <c r="C2236" s="69" t="s">
        <v>36</v>
      </c>
      <c r="D2236" s="69">
        <v>759</v>
      </c>
    </row>
    <row r="2237" spans="1:4" s="52" customFormat="1" ht="15.95" customHeight="1" x14ac:dyDescent="0.25">
      <c r="A2237" s="112" t="s">
        <v>1924</v>
      </c>
      <c r="B2237" s="69">
        <v>1025</v>
      </c>
      <c r="C2237" s="69" t="s">
        <v>36</v>
      </c>
      <c r="D2237" s="69">
        <v>1025</v>
      </c>
    </row>
    <row r="2238" spans="1:4" s="52" customFormat="1" ht="15.95" customHeight="1" x14ac:dyDescent="0.25">
      <c r="A2238" s="112"/>
      <c r="B2238" s="69"/>
      <c r="C2238" s="69"/>
      <c r="D2238" s="69"/>
    </row>
    <row r="2239" spans="1:4" s="52" customFormat="1" ht="15.95" customHeight="1" x14ac:dyDescent="0.25">
      <c r="A2239" s="112"/>
      <c r="B2239" s="69"/>
      <c r="C2239" s="69"/>
      <c r="D2239" s="69"/>
    </row>
    <row r="2240" spans="1:4" s="74" customFormat="1" ht="15.95" customHeight="1" x14ac:dyDescent="0.25">
      <c r="A2240" s="108" t="s">
        <v>1037</v>
      </c>
      <c r="B2240" s="67">
        <v>2075</v>
      </c>
      <c r="C2240" s="67" t="s">
        <v>36</v>
      </c>
      <c r="D2240" s="67">
        <v>2075</v>
      </c>
    </row>
    <row r="2241" spans="1:4" s="52" customFormat="1" ht="15.95" customHeight="1" x14ac:dyDescent="0.25">
      <c r="A2241" s="112" t="s">
        <v>1925</v>
      </c>
      <c r="B2241" s="69">
        <v>2075</v>
      </c>
      <c r="C2241" s="69" t="s">
        <v>36</v>
      </c>
      <c r="D2241" s="69">
        <v>2075</v>
      </c>
    </row>
    <row r="2242" spans="1:4" s="74" customFormat="1" ht="15.95" customHeight="1" x14ac:dyDescent="0.25">
      <c r="A2242" s="108" t="s">
        <v>1038</v>
      </c>
      <c r="B2242" s="67">
        <v>2163</v>
      </c>
      <c r="C2242" s="67" t="s">
        <v>36</v>
      </c>
      <c r="D2242" s="67">
        <v>2163</v>
      </c>
    </row>
    <row r="2243" spans="1:4" s="52" customFormat="1" ht="15.95" customHeight="1" x14ac:dyDescent="0.25">
      <c r="A2243" s="112" t="s">
        <v>1926</v>
      </c>
      <c r="B2243" s="69">
        <v>2163</v>
      </c>
      <c r="C2243" s="69" t="s">
        <v>36</v>
      </c>
      <c r="D2243" s="69">
        <v>2163</v>
      </c>
    </row>
    <row r="2244" spans="1:4" s="74" customFormat="1" ht="15.95" customHeight="1" x14ac:dyDescent="0.25">
      <c r="A2244" s="111" t="s">
        <v>1039</v>
      </c>
      <c r="B2244" s="67">
        <v>2254</v>
      </c>
      <c r="C2244" s="67" t="s">
        <v>36</v>
      </c>
      <c r="D2244" s="67">
        <v>2254</v>
      </c>
    </row>
    <row r="2245" spans="1:4" s="52" customFormat="1" ht="15.95" customHeight="1" x14ac:dyDescent="0.25">
      <c r="A2245" s="112" t="s">
        <v>1927</v>
      </c>
      <c r="B2245" s="69">
        <v>1143</v>
      </c>
      <c r="C2245" s="69" t="s">
        <v>36</v>
      </c>
      <c r="D2245" s="69">
        <v>1143</v>
      </c>
    </row>
    <row r="2246" spans="1:4" s="52" customFormat="1" ht="15.95" customHeight="1" x14ac:dyDescent="0.25">
      <c r="A2246" s="112" t="s">
        <v>805</v>
      </c>
      <c r="B2246" s="69">
        <v>240</v>
      </c>
      <c r="C2246" s="69" t="s">
        <v>36</v>
      </c>
      <c r="D2246" s="69">
        <v>240</v>
      </c>
    </row>
    <row r="2247" spans="1:4" s="52" customFormat="1" ht="15.95" customHeight="1" x14ac:dyDescent="0.25">
      <c r="A2247" s="109" t="s">
        <v>1615</v>
      </c>
      <c r="B2247" s="69">
        <v>871</v>
      </c>
      <c r="C2247" s="69" t="s">
        <v>36</v>
      </c>
      <c r="D2247" s="69">
        <v>871</v>
      </c>
    </row>
    <row r="2248" spans="1:4" s="74" customFormat="1" ht="15.95" customHeight="1" x14ac:dyDescent="0.25">
      <c r="A2248" s="111" t="s">
        <v>71</v>
      </c>
      <c r="B2248" s="67">
        <v>2784</v>
      </c>
      <c r="C2248" s="67" t="s">
        <v>36</v>
      </c>
      <c r="D2248" s="67">
        <v>2784</v>
      </c>
    </row>
    <row r="2249" spans="1:4" s="52" customFormat="1" ht="15.95" customHeight="1" x14ac:dyDescent="0.25">
      <c r="A2249" s="109" t="s">
        <v>73</v>
      </c>
      <c r="B2249" s="69">
        <v>977</v>
      </c>
      <c r="C2249" s="69" t="s">
        <v>36</v>
      </c>
      <c r="D2249" s="69">
        <v>977</v>
      </c>
    </row>
    <row r="2250" spans="1:4" s="52" customFormat="1" ht="15.95" customHeight="1" x14ac:dyDescent="0.25">
      <c r="A2250" s="112" t="s">
        <v>1928</v>
      </c>
      <c r="B2250" s="69">
        <v>663</v>
      </c>
      <c r="C2250" s="69" t="s">
        <v>36</v>
      </c>
      <c r="D2250" s="69">
        <v>663</v>
      </c>
    </row>
    <row r="2251" spans="1:4" s="52" customFormat="1" ht="15.95" customHeight="1" x14ac:dyDescent="0.25">
      <c r="A2251" s="112" t="s">
        <v>1929</v>
      </c>
      <c r="B2251" s="69">
        <v>1074</v>
      </c>
      <c r="C2251" s="69" t="s">
        <v>36</v>
      </c>
      <c r="D2251" s="69">
        <v>1074</v>
      </c>
    </row>
    <row r="2252" spans="1:4" s="52" customFormat="1" ht="15.95" customHeight="1" x14ac:dyDescent="0.25">
      <c r="A2252" s="109" t="s">
        <v>1883</v>
      </c>
      <c r="B2252" s="69">
        <v>70</v>
      </c>
      <c r="C2252" s="69" t="s">
        <v>36</v>
      </c>
      <c r="D2252" s="69">
        <v>70</v>
      </c>
    </row>
    <row r="2253" spans="1:4" s="74" customFormat="1" ht="15.95" customHeight="1" x14ac:dyDescent="0.25">
      <c r="A2253" s="111" t="s">
        <v>1040</v>
      </c>
      <c r="B2253" s="67">
        <v>5148</v>
      </c>
      <c r="C2253" s="67" t="s">
        <v>36</v>
      </c>
      <c r="D2253" s="67">
        <v>5148</v>
      </c>
    </row>
    <row r="2254" spans="1:4" s="52" customFormat="1" ht="15.95" customHeight="1" x14ac:dyDescent="0.25">
      <c r="A2254" s="112" t="s">
        <v>1930</v>
      </c>
      <c r="B2254" s="69">
        <v>1438</v>
      </c>
      <c r="C2254" s="69" t="s">
        <v>36</v>
      </c>
      <c r="D2254" s="69">
        <v>1438</v>
      </c>
    </row>
    <row r="2255" spans="1:4" s="52" customFormat="1" ht="15.95" customHeight="1" x14ac:dyDescent="0.25">
      <c r="A2255" s="109" t="s">
        <v>1682</v>
      </c>
      <c r="B2255" s="69">
        <v>1543</v>
      </c>
      <c r="C2255" s="69" t="s">
        <v>36</v>
      </c>
      <c r="D2255" s="69">
        <v>1543</v>
      </c>
    </row>
    <row r="2256" spans="1:4" s="52" customFormat="1" ht="15.95" customHeight="1" x14ac:dyDescent="0.25">
      <c r="A2256" s="112" t="s">
        <v>1931</v>
      </c>
      <c r="B2256" s="69">
        <v>2167</v>
      </c>
      <c r="C2256" s="69" t="s">
        <v>36</v>
      </c>
      <c r="D2256" s="69">
        <v>2167</v>
      </c>
    </row>
    <row r="2257" spans="1:4" s="74" customFormat="1" ht="15.95" customHeight="1" x14ac:dyDescent="0.25">
      <c r="A2257" s="108" t="s">
        <v>1041</v>
      </c>
      <c r="B2257" s="67">
        <v>3185</v>
      </c>
      <c r="C2257" s="67" t="s">
        <v>36</v>
      </c>
      <c r="D2257" s="67">
        <v>3185</v>
      </c>
    </row>
    <row r="2258" spans="1:4" s="52" customFormat="1" ht="15.95" customHeight="1" x14ac:dyDescent="0.25">
      <c r="A2258" s="112" t="s">
        <v>1932</v>
      </c>
      <c r="B2258" s="69">
        <v>3185</v>
      </c>
      <c r="C2258" s="69" t="s">
        <v>36</v>
      </c>
      <c r="D2258" s="69">
        <v>3185</v>
      </c>
    </row>
    <row r="2259" spans="1:4" s="74" customFormat="1" ht="15.95" customHeight="1" x14ac:dyDescent="0.25">
      <c r="A2259" s="111" t="s">
        <v>714</v>
      </c>
      <c r="B2259" s="67">
        <v>4251</v>
      </c>
      <c r="C2259" s="67" t="s">
        <v>36</v>
      </c>
      <c r="D2259" s="67">
        <v>4251</v>
      </c>
    </row>
    <row r="2260" spans="1:4" s="52" customFormat="1" ht="15.95" customHeight="1" x14ac:dyDescent="0.25">
      <c r="A2260" s="112" t="s">
        <v>873</v>
      </c>
      <c r="B2260" s="69">
        <v>1398</v>
      </c>
      <c r="C2260" s="69" t="s">
        <v>36</v>
      </c>
      <c r="D2260" s="69">
        <v>1398</v>
      </c>
    </row>
    <row r="2261" spans="1:4" s="52" customFormat="1" ht="15.95" customHeight="1" x14ac:dyDescent="0.25">
      <c r="A2261" s="112" t="s">
        <v>1933</v>
      </c>
      <c r="B2261" s="69">
        <v>1095</v>
      </c>
      <c r="C2261" s="69" t="s">
        <v>36</v>
      </c>
      <c r="D2261" s="69">
        <v>1095</v>
      </c>
    </row>
    <row r="2262" spans="1:4" s="52" customFormat="1" ht="15.95" customHeight="1" x14ac:dyDescent="0.25">
      <c r="A2262" s="109" t="s">
        <v>1934</v>
      </c>
      <c r="B2262" s="69">
        <v>277</v>
      </c>
      <c r="C2262" s="69" t="s">
        <v>36</v>
      </c>
      <c r="D2262" s="69">
        <v>277</v>
      </c>
    </row>
    <row r="2263" spans="1:4" s="52" customFormat="1" ht="15.95" customHeight="1" x14ac:dyDescent="0.25">
      <c r="A2263" s="112" t="s">
        <v>1935</v>
      </c>
      <c r="B2263" s="69">
        <v>385</v>
      </c>
      <c r="C2263" s="69" t="s">
        <v>36</v>
      </c>
      <c r="D2263" s="69">
        <v>385</v>
      </c>
    </row>
    <row r="2264" spans="1:4" s="52" customFormat="1" ht="15.95" customHeight="1" x14ac:dyDescent="0.25">
      <c r="A2264" s="109" t="s">
        <v>1936</v>
      </c>
      <c r="B2264" s="69">
        <v>713</v>
      </c>
      <c r="C2264" s="69" t="s">
        <v>36</v>
      </c>
      <c r="D2264" s="69">
        <v>713</v>
      </c>
    </row>
    <row r="2265" spans="1:4" s="52" customFormat="1" ht="15.95" customHeight="1" x14ac:dyDescent="0.25">
      <c r="A2265" s="112" t="s">
        <v>1937</v>
      </c>
      <c r="B2265" s="69" t="s">
        <v>36</v>
      </c>
      <c r="C2265" s="69" t="s">
        <v>36</v>
      </c>
      <c r="D2265" s="69" t="s">
        <v>36</v>
      </c>
    </row>
    <row r="2266" spans="1:4" s="52" customFormat="1" ht="15.95" customHeight="1" x14ac:dyDescent="0.25">
      <c r="A2266" s="112" t="s">
        <v>892</v>
      </c>
      <c r="B2266" s="69">
        <v>167</v>
      </c>
      <c r="C2266" s="69" t="s">
        <v>36</v>
      </c>
      <c r="D2266" s="69">
        <v>167</v>
      </c>
    </row>
    <row r="2267" spans="1:4" s="52" customFormat="1" ht="15.95" customHeight="1" x14ac:dyDescent="0.25">
      <c r="A2267" s="109" t="s">
        <v>1938</v>
      </c>
      <c r="B2267" s="69">
        <v>200</v>
      </c>
      <c r="C2267" s="69" t="s">
        <v>36</v>
      </c>
      <c r="D2267" s="69">
        <v>200</v>
      </c>
    </row>
    <row r="2268" spans="1:4" s="52" customFormat="1" ht="15.95" customHeight="1" x14ac:dyDescent="0.25">
      <c r="A2268" s="112" t="s">
        <v>1939</v>
      </c>
      <c r="B2268" s="69">
        <v>16</v>
      </c>
      <c r="C2268" s="69" t="s">
        <v>36</v>
      </c>
      <c r="D2268" s="69">
        <v>16</v>
      </c>
    </row>
    <row r="2269" spans="1:4" s="74" customFormat="1" ht="15.95" customHeight="1" x14ac:dyDescent="0.25">
      <c r="A2269" s="111" t="s">
        <v>1042</v>
      </c>
      <c r="B2269" s="67">
        <v>5294</v>
      </c>
      <c r="C2269" s="67" t="s">
        <v>36</v>
      </c>
      <c r="D2269" s="67">
        <v>5294</v>
      </c>
    </row>
    <row r="2270" spans="1:4" s="52" customFormat="1" ht="15.95" customHeight="1" x14ac:dyDescent="0.25">
      <c r="A2270" s="109" t="s">
        <v>1940</v>
      </c>
      <c r="B2270" s="69">
        <v>4115</v>
      </c>
      <c r="C2270" s="69" t="s">
        <v>36</v>
      </c>
      <c r="D2270" s="69">
        <v>4115</v>
      </c>
    </row>
    <row r="2271" spans="1:4" s="52" customFormat="1" ht="15.95" customHeight="1" x14ac:dyDescent="0.25">
      <c r="A2271" s="112" t="s">
        <v>1941</v>
      </c>
      <c r="B2271" s="69">
        <v>547</v>
      </c>
      <c r="C2271" s="69" t="s">
        <v>36</v>
      </c>
      <c r="D2271" s="69">
        <v>547</v>
      </c>
    </row>
    <row r="2272" spans="1:4" s="52" customFormat="1" ht="15.95" customHeight="1" x14ac:dyDescent="0.25">
      <c r="A2272" s="109" t="s">
        <v>1942</v>
      </c>
      <c r="B2272" s="69">
        <v>632</v>
      </c>
      <c r="C2272" s="69" t="s">
        <v>36</v>
      </c>
      <c r="D2272" s="69">
        <v>632</v>
      </c>
    </row>
    <row r="2273" spans="1:4" s="74" customFormat="1" ht="15.95" customHeight="1" x14ac:dyDescent="0.25">
      <c r="A2273" s="111" t="s">
        <v>1043</v>
      </c>
      <c r="B2273" s="67">
        <v>3903</v>
      </c>
      <c r="C2273" s="67" t="s">
        <v>36</v>
      </c>
      <c r="D2273" s="67">
        <v>3903</v>
      </c>
    </row>
    <row r="2274" spans="1:4" s="52" customFormat="1" ht="15.95" customHeight="1" x14ac:dyDescent="0.25">
      <c r="A2274" s="112" t="s">
        <v>1943</v>
      </c>
      <c r="B2274" s="69">
        <v>1784</v>
      </c>
      <c r="C2274" s="69" t="s">
        <v>36</v>
      </c>
      <c r="D2274" s="69">
        <v>1784</v>
      </c>
    </row>
    <row r="2275" spans="1:4" s="52" customFormat="1" ht="15.95" customHeight="1" x14ac:dyDescent="0.25">
      <c r="A2275" s="112" t="s">
        <v>1944</v>
      </c>
      <c r="B2275" s="69">
        <v>645</v>
      </c>
      <c r="C2275" s="69" t="s">
        <v>36</v>
      </c>
      <c r="D2275" s="69">
        <v>645</v>
      </c>
    </row>
    <row r="2276" spans="1:4" s="52" customFormat="1" ht="15.95" customHeight="1" x14ac:dyDescent="0.25">
      <c r="A2276" s="112" t="s">
        <v>558</v>
      </c>
      <c r="B2276" s="69">
        <v>237</v>
      </c>
      <c r="C2276" s="69" t="s">
        <v>36</v>
      </c>
      <c r="D2276" s="69">
        <v>237</v>
      </c>
    </row>
    <row r="2277" spans="1:4" s="52" customFormat="1" ht="15.95" customHeight="1" x14ac:dyDescent="0.25">
      <c r="A2277" s="109" t="s">
        <v>1945</v>
      </c>
      <c r="B2277" s="69">
        <v>621</v>
      </c>
      <c r="C2277" s="69" t="s">
        <v>36</v>
      </c>
      <c r="D2277" s="69">
        <v>621</v>
      </c>
    </row>
    <row r="2278" spans="1:4" s="52" customFormat="1" ht="15.95" customHeight="1" x14ac:dyDescent="0.25">
      <c r="A2278" s="112" t="s">
        <v>1946</v>
      </c>
      <c r="B2278" s="69">
        <v>616</v>
      </c>
      <c r="C2278" s="69" t="s">
        <v>36</v>
      </c>
      <c r="D2278" s="69">
        <v>616</v>
      </c>
    </row>
    <row r="2279" spans="1:4" s="74" customFormat="1" ht="15.95" customHeight="1" x14ac:dyDescent="0.25">
      <c r="A2279" s="108" t="s">
        <v>1044</v>
      </c>
      <c r="B2279" s="67">
        <v>679</v>
      </c>
      <c r="C2279" s="67" t="s">
        <v>36</v>
      </c>
      <c r="D2279" s="67">
        <v>679</v>
      </c>
    </row>
    <row r="2280" spans="1:4" s="52" customFormat="1" ht="15.95" customHeight="1" x14ac:dyDescent="0.25">
      <c r="A2280" s="112" t="s">
        <v>1947</v>
      </c>
      <c r="B2280" s="69">
        <v>679</v>
      </c>
      <c r="C2280" s="69" t="s">
        <v>36</v>
      </c>
      <c r="D2280" s="69">
        <v>679</v>
      </c>
    </row>
    <row r="2281" spans="1:4" s="74" customFormat="1" ht="15.95" customHeight="1" x14ac:dyDescent="0.25">
      <c r="A2281" s="68" t="s">
        <v>1045</v>
      </c>
      <c r="B2281" s="67">
        <v>100929</v>
      </c>
      <c r="C2281" s="69" t="s">
        <v>36</v>
      </c>
      <c r="D2281" s="67">
        <v>100929</v>
      </c>
    </row>
    <row r="2282" spans="1:4" s="74" customFormat="1" ht="15.95" customHeight="1" x14ac:dyDescent="0.25">
      <c r="A2282" s="111" t="s">
        <v>109</v>
      </c>
      <c r="B2282" s="67">
        <v>6258</v>
      </c>
      <c r="C2282" s="67" t="s">
        <v>36</v>
      </c>
      <c r="D2282" s="67">
        <v>6258</v>
      </c>
    </row>
    <row r="2283" spans="1:4" s="52" customFormat="1" ht="15.95" customHeight="1" x14ac:dyDescent="0.25">
      <c r="A2283" s="109" t="s">
        <v>1948</v>
      </c>
      <c r="B2283" s="69">
        <v>1806</v>
      </c>
      <c r="C2283" s="69" t="s">
        <v>36</v>
      </c>
      <c r="D2283" s="69">
        <v>1806</v>
      </c>
    </row>
    <row r="2284" spans="1:4" s="52" customFormat="1" ht="15.95" customHeight="1" x14ac:dyDescent="0.25">
      <c r="A2284" s="112" t="s">
        <v>1350</v>
      </c>
      <c r="B2284" s="69">
        <v>734</v>
      </c>
      <c r="C2284" s="69" t="s">
        <v>36</v>
      </c>
      <c r="D2284" s="69">
        <v>734</v>
      </c>
    </row>
    <row r="2285" spans="1:4" s="52" customFormat="1" ht="15.95" customHeight="1" x14ac:dyDescent="0.25">
      <c r="A2285" s="109" t="s">
        <v>1949</v>
      </c>
      <c r="B2285" s="69">
        <v>426</v>
      </c>
      <c r="C2285" s="69" t="s">
        <v>36</v>
      </c>
      <c r="D2285" s="69">
        <v>426</v>
      </c>
    </row>
    <row r="2286" spans="1:4" s="52" customFormat="1" ht="15.95" customHeight="1" x14ac:dyDescent="0.25">
      <c r="A2286" s="112" t="s">
        <v>1950</v>
      </c>
      <c r="B2286" s="69">
        <v>898</v>
      </c>
      <c r="C2286" s="69" t="s">
        <v>36</v>
      </c>
      <c r="D2286" s="69">
        <v>898</v>
      </c>
    </row>
    <row r="2287" spans="1:4" s="52" customFormat="1" ht="15.95" customHeight="1" x14ac:dyDescent="0.25">
      <c r="A2287" s="112" t="s">
        <v>1951</v>
      </c>
      <c r="B2287" s="69">
        <v>628</v>
      </c>
      <c r="C2287" s="69" t="s">
        <v>36</v>
      </c>
      <c r="D2287" s="69">
        <v>628</v>
      </c>
    </row>
    <row r="2288" spans="1:4" s="52" customFormat="1" ht="15.95" customHeight="1" x14ac:dyDescent="0.25">
      <c r="A2288" s="109" t="s">
        <v>1952</v>
      </c>
      <c r="B2288" s="69">
        <v>687</v>
      </c>
      <c r="C2288" s="69" t="s">
        <v>36</v>
      </c>
      <c r="D2288" s="69">
        <v>687</v>
      </c>
    </row>
    <row r="2289" spans="1:4" s="52" customFormat="1" ht="15.95" customHeight="1" x14ac:dyDescent="0.25">
      <c r="A2289" s="112" t="s">
        <v>1557</v>
      </c>
      <c r="B2289" s="69">
        <v>1079</v>
      </c>
      <c r="C2289" s="69" t="s">
        <v>36</v>
      </c>
      <c r="D2289" s="69">
        <v>1079</v>
      </c>
    </row>
    <row r="2290" spans="1:4" s="74" customFormat="1" ht="15.95" customHeight="1" x14ac:dyDescent="0.25">
      <c r="A2290" s="111" t="s">
        <v>1046</v>
      </c>
      <c r="B2290" s="67">
        <v>18224</v>
      </c>
      <c r="C2290" s="67" t="s">
        <v>36</v>
      </c>
      <c r="D2290" s="67">
        <v>18224</v>
      </c>
    </row>
    <row r="2291" spans="1:4" s="52" customFormat="1" ht="15.95" customHeight="1" x14ac:dyDescent="0.25">
      <c r="A2291" s="109" t="s">
        <v>1953</v>
      </c>
      <c r="B2291" s="69">
        <v>15055</v>
      </c>
      <c r="C2291" s="69" t="s">
        <v>36</v>
      </c>
      <c r="D2291" s="69">
        <v>15055</v>
      </c>
    </row>
    <row r="2292" spans="1:4" s="52" customFormat="1" ht="15.95" customHeight="1" x14ac:dyDescent="0.25">
      <c r="A2292" s="112" t="s">
        <v>1954</v>
      </c>
      <c r="B2292" s="69">
        <v>1385</v>
      </c>
      <c r="C2292" s="69" t="s">
        <v>36</v>
      </c>
      <c r="D2292" s="69">
        <v>1385</v>
      </c>
    </row>
    <row r="2293" spans="1:4" s="52" customFormat="1" ht="15.95" customHeight="1" x14ac:dyDescent="0.25">
      <c r="A2293" s="109" t="s">
        <v>1955</v>
      </c>
      <c r="B2293" s="69">
        <v>1784</v>
      </c>
      <c r="C2293" s="69" t="s">
        <v>36</v>
      </c>
      <c r="D2293" s="69">
        <v>1784</v>
      </c>
    </row>
    <row r="2294" spans="1:4" s="74" customFormat="1" ht="15.95" customHeight="1" x14ac:dyDescent="0.25">
      <c r="A2294" s="111" t="s">
        <v>1047</v>
      </c>
      <c r="B2294" s="67">
        <v>1390</v>
      </c>
      <c r="C2294" s="67" t="s">
        <v>36</v>
      </c>
      <c r="D2294" s="67">
        <v>1390</v>
      </c>
    </row>
    <row r="2295" spans="1:4" s="52" customFormat="1" ht="15.95" customHeight="1" x14ac:dyDescent="0.25">
      <c r="A2295" s="112" t="s">
        <v>1787</v>
      </c>
      <c r="B2295" s="69">
        <v>1390</v>
      </c>
      <c r="C2295" s="69" t="s">
        <v>36</v>
      </c>
      <c r="D2295" s="69">
        <v>1390</v>
      </c>
    </row>
    <row r="2296" spans="1:4" s="74" customFormat="1" ht="15.95" customHeight="1" x14ac:dyDescent="0.25">
      <c r="A2296" s="111" t="s">
        <v>1048</v>
      </c>
      <c r="B2296" s="67">
        <v>28706</v>
      </c>
      <c r="C2296" s="67" t="s">
        <v>36</v>
      </c>
      <c r="D2296" s="67">
        <v>28706</v>
      </c>
    </row>
    <row r="2297" spans="1:4" s="52" customFormat="1" ht="15.95" customHeight="1" x14ac:dyDescent="0.25">
      <c r="A2297" s="112" t="s">
        <v>1731</v>
      </c>
      <c r="B2297" s="69">
        <v>27626</v>
      </c>
      <c r="C2297" s="69" t="s">
        <v>36</v>
      </c>
      <c r="D2297" s="69">
        <v>27626</v>
      </c>
    </row>
    <row r="2298" spans="1:4" s="52" customFormat="1" ht="15.95" customHeight="1" x14ac:dyDescent="0.25">
      <c r="A2298" s="109" t="s">
        <v>1719</v>
      </c>
      <c r="B2298" s="69">
        <v>1080</v>
      </c>
      <c r="C2298" s="69" t="s">
        <v>36</v>
      </c>
      <c r="D2298" s="69">
        <v>1080</v>
      </c>
    </row>
    <row r="2299" spans="1:4" s="74" customFormat="1" ht="15.95" customHeight="1" x14ac:dyDescent="0.25">
      <c r="A2299" s="111" t="s">
        <v>1049</v>
      </c>
      <c r="B2299" s="67">
        <v>12955</v>
      </c>
      <c r="C2299" s="67" t="s">
        <v>36</v>
      </c>
      <c r="D2299" s="67">
        <v>12955</v>
      </c>
    </row>
    <row r="2300" spans="1:4" s="52" customFormat="1" ht="15.95" customHeight="1" x14ac:dyDescent="0.25">
      <c r="A2300" s="109" t="s">
        <v>1956</v>
      </c>
      <c r="B2300" s="69">
        <v>11779</v>
      </c>
      <c r="C2300" s="69" t="s">
        <v>36</v>
      </c>
      <c r="D2300" s="69">
        <v>11779</v>
      </c>
    </row>
    <row r="2301" spans="1:4" s="52" customFormat="1" ht="15.95" customHeight="1" x14ac:dyDescent="0.25">
      <c r="A2301" s="112" t="s">
        <v>1957</v>
      </c>
      <c r="B2301" s="69">
        <v>732</v>
      </c>
      <c r="C2301" s="69" t="s">
        <v>36</v>
      </c>
      <c r="D2301" s="69">
        <v>732</v>
      </c>
    </row>
    <row r="2302" spans="1:4" s="52" customFormat="1" ht="15.95" customHeight="1" x14ac:dyDescent="0.25">
      <c r="A2302" s="112" t="s">
        <v>614</v>
      </c>
      <c r="B2302" s="69">
        <v>444</v>
      </c>
      <c r="C2302" s="69" t="s">
        <v>36</v>
      </c>
      <c r="D2302" s="69">
        <v>444</v>
      </c>
    </row>
    <row r="2303" spans="1:4" s="74" customFormat="1" ht="15.95" customHeight="1" x14ac:dyDescent="0.25">
      <c r="A2303" s="108" t="s">
        <v>183</v>
      </c>
      <c r="B2303" s="67">
        <v>10347</v>
      </c>
      <c r="C2303" s="67" t="s">
        <v>36</v>
      </c>
      <c r="D2303" s="67">
        <v>10347</v>
      </c>
    </row>
    <row r="2304" spans="1:4" s="52" customFormat="1" ht="15.95" customHeight="1" x14ac:dyDescent="0.25">
      <c r="A2304" s="112" t="s">
        <v>110</v>
      </c>
      <c r="B2304" s="69">
        <v>10347</v>
      </c>
      <c r="C2304" s="69" t="s">
        <v>36</v>
      </c>
      <c r="D2304" s="69">
        <v>10347</v>
      </c>
    </row>
    <row r="2305" spans="1:4" s="74" customFormat="1" ht="15.95" customHeight="1" x14ac:dyDescent="0.25">
      <c r="A2305" s="111" t="s">
        <v>1050</v>
      </c>
      <c r="B2305" s="67">
        <v>2306</v>
      </c>
      <c r="C2305" s="67" t="s">
        <v>36</v>
      </c>
      <c r="D2305" s="67">
        <v>2306</v>
      </c>
    </row>
    <row r="2306" spans="1:4" s="52" customFormat="1" ht="15.95" customHeight="1" x14ac:dyDescent="0.25">
      <c r="A2306" s="109" t="s">
        <v>1958</v>
      </c>
      <c r="B2306" s="69">
        <v>1707</v>
      </c>
      <c r="C2306" s="69" t="s">
        <v>36</v>
      </c>
      <c r="D2306" s="69">
        <v>1707</v>
      </c>
    </row>
    <row r="2307" spans="1:4" s="52" customFormat="1" ht="15.95" customHeight="1" x14ac:dyDescent="0.25">
      <c r="A2307" s="112" t="s">
        <v>1546</v>
      </c>
      <c r="B2307" s="69">
        <v>599</v>
      </c>
      <c r="C2307" s="69" t="s">
        <v>36</v>
      </c>
      <c r="D2307" s="69">
        <v>599</v>
      </c>
    </row>
    <row r="2308" spans="1:4" s="74" customFormat="1" ht="15.95" customHeight="1" x14ac:dyDescent="0.25">
      <c r="A2308" s="108" t="s">
        <v>1051</v>
      </c>
      <c r="B2308" s="67">
        <v>10486</v>
      </c>
      <c r="C2308" s="67" t="s">
        <v>36</v>
      </c>
      <c r="D2308" s="67">
        <v>10486</v>
      </c>
    </row>
    <row r="2309" spans="1:4" s="52" customFormat="1" ht="15.95" customHeight="1" x14ac:dyDescent="0.25">
      <c r="A2309" s="112" t="s">
        <v>1865</v>
      </c>
      <c r="B2309" s="69">
        <v>10486</v>
      </c>
      <c r="C2309" s="69" t="s">
        <v>36</v>
      </c>
      <c r="D2309" s="69">
        <v>10486</v>
      </c>
    </row>
    <row r="2310" spans="1:4" s="74" customFormat="1" ht="15.95" customHeight="1" x14ac:dyDescent="0.25">
      <c r="A2310" s="111" t="s">
        <v>1052</v>
      </c>
      <c r="B2310" s="67">
        <v>5156</v>
      </c>
      <c r="C2310" s="67" t="s">
        <v>36</v>
      </c>
      <c r="D2310" s="67">
        <v>5156</v>
      </c>
    </row>
    <row r="2311" spans="1:4" s="52" customFormat="1" ht="15.95" customHeight="1" x14ac:dyDescent="0.25">
      <c r="A2311" s="112" t="s">
        <v>1959</v>
      </c>
      <c r="B2311" s="69">
        <v>4071</v>
      </c>
      <c r="C2311" s="69" t="s">
        <v>36</v>
      </c>
      <c r="D2311" s="69">
        <v>4071</v>
      </c>
    </row>
    <row r="2312" spans="1:4" s="52" customFormat="1" ht="15.95" customHeight="1" x14ac:dyDescent="0.25">
      <c r="A2312" s="112" t="s">
        <v>524</v>
      </c>
      <c r="B2312" s="69">
        <v>348</v>
      </c>
      <c r="C2312" s="69" t="s">
        <v>36</v>
      </c>
      <c r="D2312" s="69">
        <v>348</v>
      </c>
    </row>
    <row r="2313" spans="1:4" s="52" customFormat="1" ht="15.95" customHeight="1" x14ac:dyDescent="0.25">
      <c r="A2313" s="109" t="s">
        <v>1960</v>
      </c>
      <c r="B2313" s="69">
        <v>737</v>
      </c>
      <c r="C2313" s="69" t="s">
        <v>36</v>
      </c>
      <c r="D2313" s="69">
        <v>737</v>
      </c>
    </row>
    <row r="2314" spans="1:4" s="74" customFormat="1" ht="15.95" customHeight="1" x14ac:dyDescent="0.25">
      <c r="A2314" s="111" t="s">
        <v>1053</v>
      </c>
      <c r="B2314" s="67">
        <v>1290</v>
      </c>
      <c r="C2314" s="67" t="s">
        <v>36</v>
      </c>
      <c r="D2314" s="67">
        <v>1290</v>
      </c>
    </row>
    <row r="2315" spans="1:4" s="52" customFormat="1" ht="15.95" customHeight="1" x14ac:dyDescent="0.25">
      <c r="A2315" s="109" t="s">
        <v>1813</v>
      </c>
      <c r="B2315" s="69">
        <v>1290</v>
      </c>
      <c r="C2315" s="69" t="s">
        <v>36</v>
      </c>
      <c r="D2315" s="69">
        <v>1290</v>
      </c>
    </row>
    <row r="2316" spans="1:4" s="74" customFormat="1" ht="15.95" customHeight="1" x14ac:dyDescent="0.25">
      <c r="A2316" s="111" t="s">
        <v>1054</v>
      </c>
      <c r="B2316" s="67">
        <v>1738</v>
      </c>
      <c r="C2316" s="67" t="s">
        <v>36</v>
      </c>
      <c r="D2316" s="67">
        <v>1738</v>
      </c>
    </row>
    <row r="2317" spans="1:4" s="52" customFormat="1" ht="15.95" customHeight="1" x14ac:dyDescent="0.25">
      <c r="A2317" s="112" t="s">
        <v>1961</v>
      </c>
      <c r="B2317" s="69">
        <v>1738</v>
      </c>
      <c r="C2317" s="69" t="s">
        <v>36</v>
      </c>
      <c r="D2317" s="69">
        <v>1738</v>
      </c>
    </row>
    <row r="2318" spans="1:4" s="74" customFormat="1" ht="15.95" customHeight="1" x14ac:dyDescent="0.25">
      <c r="A2318" s="108" t="s">
        <v>1055</v>
      </c>
      <c r="B2318" s="67">
        <v>2073</v>
      </c>
      <c r="C2318" s="67" t="s">
        <v>36</v>
      </c>
      <c r="D2318" s="67">
        <v>2073</v>
      </c>
    </row>
    <row r="2319" spans="1:4" s="52" customFormat="1" ht="15.95" customHeight="1" x14ac:dyDescent="0.25">
      <c r="A2319" s="112" t="s">
        <v>1962</v>
      </c>
      <c r="B2319" s="69">
        <v>1394</v>
      </c>
      <c r="C2319" s="69" t="s">
        <v>36</v>
      </c>
      <c r="D2319" s="69">
        <v>1394</v>
      </c>
    </row>
    <row r="2320" spans="1:4" s="52" customFormat="1" ht="15.95" customHeight="1" x14ac:dyDescent="0.25">
      <c r="A2320" s="112" t="s">
        <v>1963</v>
      </c>
      <c r="B2320" s="69">
        <v>329</v>
      </c>
      <c r="C2320" s="69" t="s">
        <v>36</v>
      </c>
      <c r="D2320" s="69">
        <v>329</v>
      </c>
    </row>
    <row r="2321" spans="1:4" s="52" customFormat="1" ht="15.95" customHeight="1" x14ac:dyDescent="0.25">
      <c r="A2321" s="109" t="s">
        <v>1964</v>
      </c>
      <c r="B2321" s="69">
        <v>350</v>
      </c>
      <c r="C2321" s="69" t="s">
        <v>36</v>
      </c>
      <c r="D2321" s="69">
        <v>350</v>
      </c>
    </row>
    <row r="2322" spans="1:4" s="52" customFormat="1" ht="15.95" customHeight="1" x14ac:dyDescent="0.2">
      <c r="A2322" s="107" t="s">
        <v>1056</v>
      </c>
      <c r="B2322" s="67">
        <v>48879</v>
      </c>
      <c r="C2322" s="67">
        <v>10006</v>
      </c>
      <c r="D2322" s="67">
        <v>38873</v>
      </c>
    </row>
    <row r="2323" spans="1:4" s="52" customFormat="1" ht="15.95" customHeight="1" x14ac:dyDescent="0.2">
      <c r="A2323" s="111" t="s">
        <v>1965</v>
      </c>
      <c r="B2323" s="67">
        <v>10006</v>
      </c>
      <c r="C2323" s="67">
        <v>10006</v>
      </c>
      <c r="D2323" s="67" t="s">
        <v>36</v>
      </c>
    </row>
    <row r="2324" spans="1:4" s="74" customFormat="1" ht="15.95" customHeight="1" x14ac:dyDescent="0.25">
      <c r="A2324" s="111" t="s">
        <v>1057</v>
      </c>
      <c r="B2324" s="67">
        <v>5937</v>
      </c>
      <c r="C2324" s="67" t="s">
        <v>36</v>
      </c>
      <c r="D2324" s="67">
        <v>5937</v>
      </c>
    </row>
    <row r="2325" spans="1:4" s="52" customFormat="1" ht="15.95" customHeight="1" x14ac:dyDescent="0.25">
      <c r="A2325" s="112" t="s">
        <v>1966</v>
      </c>
      <c r="B2325" s="69">
        <v>4186</v>
      </c>
      <c r="C2325" s="69" t="s">
        <v>36</v>
      </c>
      <c r="D2325" s="69">
        <v>4186</v>
      </c>
    </row>
    <row r="2326" spans="1:4" s="52" customFormat="1" ht="15.95" customHeight="1" x14ac:dyDescent="0.25">
      <c r="A2326" s="112" t="s">
        <v>1967</v>
      </c>
      <c r="B2326" s="69">
        <v>933</v>
      </c>
      <c r="C2326" s="69" t="s">
        <v>36</v>
      </c>
      <c r="D2326" s="69">
        <v>933</v>
      </c>
    </row>
    <row r="2327" spans="1:4" s="52" customFormat="1" ht="15.95" customHeight="1" x14ac:dyDescent="0.25">
      <c r="A2327" s="112" t="s">
        <v>1968</v>
      </c>
      <c r="B2327" s="69">
        <v>818</v>
      </c>
      <c r="C2327" s="69" t="s">
        <v>36</v>
      </c>
      <c r="D2327" s="69">
        <v>818</v>
      </c>
    </row>
    <row r="2328" spans="1:4" s="74" customFormat="1" ht="15.95" customHeight="1" x14ac:dyDescent="0.25">
      <c r="A2328" s="108" t="s">
        <v>1058</v>
      </c>
      <c r="B2328" s="67">
        <v>3552</v>
      </c>
      <c r="C2328" s="67" t="s">
        <v>36</v>
      </c>
      <c r="D2328" s="67">
        <v>3552</v>
      </c>
    </row>
    <row r="2329" spans="1:4" s="52" customFormat="1" ht="15.95" customHeight="1" x14ac:dyDescent="0.25">
      <c r="A2329" s="112" t="s">
        <v>1969</v>
      </c>
      <c r="B2329" s="69">
        <v>1850</v>
      </c>
      <c r="C2329" s="69" t="s">
        <v>36</v>
      </c>
      <c r="D2329" s="69">
        <v>1850</v>
      </c>
    </row>
    <row r="2330" spans="1:4" s="52" customFormat="1" ht="15.95" customHeight="1" x14ac:dyDescent="0.25">
      <c r="A2330" s="109" t="s">
        <v>633</v>
      </c>
      <c r="B2330" s="69">
        <v>985</v>
      </c>
      <c r="C2330" s="69" t="s">
        <v>36</v>
      </c>
      <c r="D2330" s="69">
        <v>985</v>
      </c>
    </row>
    <row r="2331" spans="1:4" s="52" customFormat="1" ht="15.95" customHeight="1" x14ac:dyDescent="0.25">
      <c r="A2331" s="112" t="s">
        <v>1970</v>
      </c>
      <c r="B2331" s="69">
        <v>717</v>
      </c>
      <c r="C2331" s="69" t="s">
        <v>36</v>
      </c>
      <c r="D2331" s="69">
        <v>717</v>
      </c>
    </row>
    <row r="2332" spans="1:4" s="74" customFormat="1" ht="15.95" customHeight="1" x14ac:dyDescent="0.25">
      <c r="A2332" s="111" t="s">
        <v>1059</v>
      </c>
      <c r="B2332" s="67">
        <v>4777</v>
      </c>
      <c r="C2332" s="67" t="s">
        <v>36</v>
      </c>
      <c r="D2332" s="67">
        <v>4777</v>
      </c>
    </row>
    <row r="2333" spans="1:4" s="52" customFormat="1" ht="15.95" customHeight="1" x14ac:dyDescent="0.25">
      <c r="A2333" s="109" t="s">
        <v>636</v>
      </c>
      <c r="B2333" s="69">
        <v>1841</v>
      </c>
      <c r="C2333" s="69" t="s">
        <v>36</v>
      </c>
      <c r="D2333" s="69">
        <v>1841</v>
      </c>
    </row>
    <row r="2334" spans="1:4" s="52" customFormat="1" ht="15.95" customHeight="1" x14ac:dyDescent="0.25">
      <c r="A2334" s="112" t="s">
        <v>1971</v>
      </c>
      <c r="B2334" s="69">
        <v>1017</v>
      </c>
      <c r="C2334" s="69" t="s">
        <v>36</v>
      </c>
      <c r="D2334" s="69">
        <v>1017</v>
      </c>
    </row>
    <row r="2335" spans="1:4" s="52" customFormat="1" ht="15.95" customHeight="1" x14ac:dyDescent="0.25">
      <c r="A2335" s="112" t="s">
        <v>1851</v>
      </c>
      <c r="B2335" s="69">
        <v>1919</v>
      </c>
      <c r="C2335" s="69" t="s">
        <v>36</v>
      </c>
      <c r="D2335" s="69">
        <v>1919</v>
      </c>
    </row>
    <row r="2336" spans="1:4" s="74" customFormat="1" ht="15.95" customHeight="1" x14ac:dyDescent="0.25">
      <c r="A2336" s="108" t="s">
        <v>1060</v>
      </c>
      <c r="B2336" s="67">
        <v>10927</v>
      </c>
      <c r="C2336" s="67" t="s">
        <v>36</v>
      </c>
      <c r="D2336" s="67">
        <v>10927</v>
      </c>
    </row>
    <row r="2337" spans="1:4" s="52" customFormat="1" ht="15.95" customHeight="1" x14ac:dyDescent="0.25">
      <c r="A2337" s="112" t="s">
        <v>1972</v>
      </c>
      <c r="B2337" s="69">
        <v>8456</v>
      </c>
      <c r="C2337" s="69" t="s">
        <v>36</v>
      </c>
      <c r="D2337" s="69">
        <v>8456</v>
      </c>
    </row>
    <row r="2338" spans="1:4" s="52" customFormat="1" ht="15.95" customHeight="1" x14ac:dyDescent="0.25">
      <c r="A2338" s="109" t="s">
        <v>730</v>
      </c>
      <c r="B2338" s="69">
        <v>823</v>
      </c>
      <c r="C2338" s="69" t="s">
        <v>36</v>
      </c>
      <c r="D2338" s="69">
        <v>823</v>
      </c>
    </row>
    <row r="2339" spans="1:4" s="52" customFormat="1" ht="15.95" customHeight="1" x14ac:dyDescent="0.25">
      <c r="A2339" s="112" t="s">
        <v>862</v>
      </c>
      <c r="B2339" s="69">
        <v>934</v>
      </c>
      <c r="C2339" s="69" t="s">
        <v>36</v>
      </c>
      <c r="D2339" s="69">
        <v>934</v>
      </c>
    </row>
    <row r="2340" spans="1:4" s="52" customFormat="1" ht="15.95" customHeight="1" x14ac:dyDescent="0.25">
      <c r="A2340" s="112" t="s">
        <v>1973</v>
      </c>
      <c r="B2340" s="69">
        <v>714</v>
      </c>
      <c r="C2340" s="69" t="s">
        <v>36</v>
      </c>
      <c r="D2340" s="69">
        <v>714</v>
      </c>
    </row>
    <row r="2341" spans="1:4" s="74" customFormat="1" ht="15.95" customHeight="1" x14ac:dyDescent="0.25">
      <c r="A2341" s="111" t="s">
        <v>1061</v>
      </c>
      <c r="B2341" s="67">
        <v>10032</v>
      </c>
      <c r="C2341" s="67" t="s">
        <v>36</v>
      </c>
      <c r="D2341" s="67">
        <v>10032</v>
      </c>
    </row>
    <row r="2342" spans="1:4" s="52" customFormat="1" ht="15.95" customHeight="1" x14ac:dyDescent="0.25">
      <c r="A2342" s="112" t="s">
        <v>1321</v>
      </c>
      <c r="B2342" s="69">
        <v>9160</v>
      </c>
      <c r="C2342" s="69" t="s">
        <v>36</v>
      </c>
      <c r="D2342" s="69">
        <v>9160</v>
      </c>
    </row>
    <row r="2343" spans="1:4" s="52" customFormat="1" ht="15.95" customHeight="1" x14ac:dyDescent="0.25">
      <c r="A2343" s="109" t="s">
        <v>1974</v>
      </c>
      <c r="B2343" s="69">
        <v>358</v>
      </c>
      <c r="C2343" s="69" t="s">
        <v>36</v>
      </c>
      <c r="D2343" s="69">
        <v>358</v>
      </c>
    </row>
    <row r="2344" spans="1:4" s="52" customFormat="1" ht="15.95" customHeight="1" x14ac:dyDescent="0.25">
      <c r="A2344" s="112" t="s">
        <v>1975</v>
      </c>
      <c r="B2344" s="69">
        <v>514</v>
      </c>
      <c r="C2344" s="69" t="s">
        <v>36</v>
      </c>
      <c r="D2344" s="69">
        <v>514</v>
      </c>
    </row>
    <row r="2345" spans="1:4" s="74" customFormat="1" ht="15.95" customHeight="1" x14ac:dyDescent="0.25">
      <c r="A2345" s="108" t="s">
        <v>1062</v>
      </c>
      <c r="B2345" s="67">
        <v>3648</v>
      </c>
      <c r="C2345" s="67" t="s">
        <v>36</v>
      </c>
      <c r="D2345" s="67">
        <v>3648</v>
      </c>
    </row>
    <row r="2346" spans="1:4" s="52" customFormat="1" ht="15.95" customHeight="1" x14ac:dyDescent="0.25">
      <c r="A2346" s="112" t="s">
        <v>1772</v>
      </c>
      <c r="B2346" s="69">
        <v>1557</v>
      </c>
      <c r="C2346" s="69" t="s">
        <v>36</v>
      </c>
      <c r="D2346" s="69">
        <v>1557</v>
      </c>
    </row>
    <row r="2347" spans="1:4" s="52" customFormat="1" ht="15.95" customHeight="1" x14ac:dyDescent="0.25">
      <c r="A2347" s="112" t="s">
        <v>1888</v>
      </c>
      <c r="B2347" s="69">
        <v>355</v>
      </c>
      <c r="C2347" s="69" t="s">
        <v>36</v>
      </c>
      <c r="D2347" s="69">
        <v>355</v>
      </c>
    </row>
    <row r="2348" spans="1:4" s="52" customFormat="1" ht="15.95" customHeight="1" x14ac:dyDescent="0.25">
      <c r="A2348" s="109" t="s">
        <v>1499</v>
      </c>
      <c r="B2348" s="69">
        <v>1279</v>
      </c>
      <c r="C2348" s="69" t="s">
        <v>36</v>
      </c>
      <c r="D2348" s="69">
        <v>1279</v>
      </c>
    </row>
    <row r="2349" spans="1:4" s="52" customFormat="1" ht="15.95" customHeight="1" x14ac:dyDescent="0.25">
      <c r="A2349" s="112" t="s">
        <v>1976</v>
      </c>
      <c r="B2349" s="69">
        <v>457</v>
      </c>
      <c r="C2349" s="69" t="s">
        <v>36</v>
      </c>
      <c r="D2349" s="69">
        <v>457</v>
      </c>
    </row>
    <row r="2350" spans="1:4" s="52" customFormat="1" ht="15.95" customHeight="1" x14ac:dyDescent="0.2">
      <c r="A2350" s="107" t="s">
        <v>1063</v>
      </c>
      <c r="B2350" s="67">
        <v>257959</v>
      </c>
      <c r="C2350" s="67">
        <v>10018</v>
      </c>
      <c r="D2350" s="67">
        <v>247941</v>
      </c>
    </row>
    <row r="2351" spans="1:4" s="52" customFormat="1" ht="15.95" customHeight="1" x14ac:dyDescent="0.25">
      <c r="A2351" s="111" t="s">
        <v>1977</v>
      </c>
      <c r="B2351" s="67">
        <v>10018</v>
      </c>
      <c r="C2351" s="67">
        <v>10018</v>
      </c>
      <c r="D2351" s="69" t="s">
        <v>36</v>
      </c>
    </row>
    <row r="2352" spans="1:4" s="74" customFormat="1" ht="15.95" customHeight="1" x14ac:dyDescent="0.25">
      <c r="A2352" s="111" t="s">
        <v>336</v>
      </c>
      <c r="B2352" s="67">
        <v>12475</v>
      </c>
      <c r="C2352" s="67" t="s">
        <v>36</v>
      </c>
      <c r="D2352" s="67">
        <v>12475</v>
      </c>
    </row>
    <row r="2353" spans="1:4" s="52" customFormat="1" ht="15.95" customHeight="1" x14ac:dyDescent="0.25">
      <c r="A2353" s="109" t="s">
        <v>1854</v>
      </c>
      <c r="B2353" s="69">
        <v>5042</v>
      </c>
      <c r="C2353" s="69" t="s">
        <v>36</v>
      </c>
      <c r="D2353" s="69">
        <v>5042</v>
      </c>
    </row>
    <row r="2354" spans="1:4" s="52" customFormat="1" ht="15.95" customHeight="1" x14ac:dyDescent="0.25">
      <c r="A2354" s="112" t="s">
        <v>1279</v>
      </c>
      <c r="B2354" s="69">
        <v>4965</v>
      </c>
      <c r="C2354" s="69" t="s">
        <v>36</v>
      </c>
      <c r="D2354" s="69">
        <v>4965</v>
      </c>
    </row>
    <row r="2355" spans="1:4" s="52" customFormat="1" ht="15.95" customHeight="1" x14ac:dyDescent="0.25">
      <c r="A2355" s="112" t="s">
        <v>1978</v>
      </c>
      <c r="B2355" s="69">
        <v>1143</v>
      </c>
      <c r="C2355" s="69" t="s">
        <v>36</v>
      </c>
      <c r="D2355" s="69">
        <v>1143</v>
      </c>
    </row>
    <row r="2356" spans="1:4" s="52" customFormat="1" ht="15.95" customHeight="1" x14ac:dyDescent="0.25">
      <c r="A2356" s="112" t="s">
        <v>1979</v>
      </c>
      <c r="B2356" s="69">
        <v>1325</v>
      </c>
      <c r="C2356" s="69" t="s">
        <v>36</v>
      </c>
      <c r="D2356" s="69">
        <v>1325</v>
      </c>
    </row>
    <row r="2357" spans="1:4" s="74" customFormat="1" ht="15.95" customHeight="1" x14ac:dyDescent="0.25">
      <c r="A2357" s="111" t="s">
        <v>1064</v>
      </c>
      <c r="B2357" s="67">
        <v>3053</v>
      </c>
      <c r="C2357" s="67" t="s">
        <v>36</v>
      </c>
      <c r="D2357" s="67">
        <v>3053</v>
      </c>
    </row>
    <row r="2358" spans="1:4" s="52" customFormat="1" ht="15.95" customHeight="1" x14ac:dyDescent="0.25">
      <c r="A2358" s="109" t="s">
        <v>1817</v>
      </c>
      <c r="B2358" s="69">
        <v>2265</v>
      </c>
      <c r="C2358" s="69" t="s">
        <v>36</v>
      </c>
      <c r="D2358" s="69">
        <v>2265</v>
      </c>
    </row>
    <row r="2359" spans="1:4" s="52" customFormat="1" ht="15.95" customHeight="1" x14ac:dyDescent="0.25">
      <c r="A2359" s="112" t="s">
        <v>1980</v>
      </c>
      <c r="B2359" s="69">
        <v>743</v>
      </c>
      <c r="C2359" s="69" t="s">
        <v>36</v>
      </c>
      <c r="D2359" s="69">
        <v>743</v>
      </c>
    </row>
    <row r="2360" spans="1:4" s="52" customFormat="1" ht="15.95" customHeight="1" x14ac:dyDescent="0.25">
      <c r="A2360" s="109" t="s">
        <v>1981</v>
      </c>
      <c r="B2360" s="69">
        <v>45</v>
      </c>
      <c r="C2360" s="69" t="s">
        <v>36</v>
      </c>
      <c r="D2360" s="69">
        <v>45</v>
      </c>
    </row>
    <row r="2361" spans="1:4" s="74" customFormat="1" ht="15.95" customHeight="1" x14ac:dyDescent="0.25">
      <c r="A2361" s="111" t="s">
        <v>1065</v>
      </c>
      <c r="B2361" s="67">
        <v>22712</v>
      </c>
      <c r="C2361" s="67" t="s">
        <v>36</v>
      </c>
      <c r="D2361" s="67">
        <v>22712</v>
      </c>
    </row>
    <row r="2362" spans="1:4" s="52" customFormat="1" ht="15.95" customHeight="1" x14ac:dyDescent="0.25">
      <c r="A2362" s="112" t="s">
        <v>1982</v>
      </c>
      <c r="B2362" s="69">
        <v>22712</v>
      </c>
      <c r="C2362" s="69" t="s">
        <v>36</v>
      </c>
      <c r="D2362" s="69">
        <v>22712</v>
      </c>
    </row>
    <row r="2363" spans="1:4" s="74" customFormat="1" ht="15.95" customHeight="1" x14ac:dyDescent="0.25">
      <c r="A2363" s="108" t="s">
        <v>1066</v>
      </c>
      <c r="B2363" s="67">
        <v>10933</v>
      </c>
      <c r="C2363" s="67" t="s">
        <v>36</v>
      </c>
      <c r="D2363" s="67">
        <v>10933</v>
      </c>
    </row>
    <row r="2364" spans="1:4" s="52" customFormat="1" ht="15.95" customHeight="1" x14ac:dyDescent="0.25">
      <c r="A2364" s="112" t="s">
        <v>1983</v>
      </c>
      <c r="B2364" s="69">
        <v>4590</v>
      </c>
      <c r="C2364" s="69" t="s">
        <v>36</v>
      </c>
      <c r="D2364" s="69">
        <v>4590</v>
      </c>
    </row>
    <row r="2365" spans="1:4" s="52" customFormat="1" ht="15.95" customHeight="1" x14ac:dyDescent="0.25">
      <c r="A2365" s="112" t="s">
        <v>1984</v>
      </c>
      <c r="B2365" s="69">
        <v>1454</v>
      </c>
      <c r="C2365" s="69" t="s">
        <v>36</v>
      </c>
      <c r="D2365" s="69">
        <v>1454</v>
      </c>
    </row>
    <row r="2366" spans="1:4" s="52" customFormat="1" ht="15.95" customHeight="1" x14ac:dyDescent="0.25">
      <c r="A2366" s="109" t="s">
        <v>1985</v>
      </c>
      <c r="B2366" s="69">
        <v>3327</v>
      </c>
      <c r="C2366" s="69" t="s">
        <v>36</v>
      </c>
      <c r="D2366" s="69">
        <v>3327</v>
      </c>
    </row>
    <row r="2367" spans="1:4" s="52" customFormat="1" ht="15.95" customHeight="1" x14ac:dyDescent="0.25">
      <c r="A2367" s="112" t="s">
        <v>1986</v>
      </c>
      <c r="B2367" s="69">
        <v>1562</v>
      </c>
      <c r="C2367" s="69" t="s">
        <v>36</v>
      </c>
      <c r="D2367" s="69">
        <v>1562</v>
      </c>
    </row>
    <row r="2368" spans="1:4" s="74" customFormat="1" ht="15.95" customHeight="1" x14ac:dyDescent="0.25">
      <c r="A2368" s="108" t="s">
        <v>121</v>
      </c>
      <c r="B2368" s="67">
        <v>9731</v>
      </c>
      <c r="C2368" s="67" t="s">
        <v>36</v>
      </c>
      <c r="D2368" s="67">
        <v>9731</v>
      </c>
    </row>
    <row r="2369" spans="1:4" s="52" customFormat="1" ht="15.95" customHeight="1" x14ac:dyDescent="0.25">
      <c r="A2369" s="112" t="s">
        <v>55</v>
      </c>
      <c r="B2369" s="69">
        <v>6383</v>
      </c>
      <c r="C2369" s="69" t="s">
        <v>36</v>
      </c>
      <c r="D2369" s="69">
        <v>6383</v>
      </c>
    </row>
    <row r="2370" spans="1:4" s="52" customFormat="1" ht="15.95" customHeight="1" x14ac:dyDescent="0.25">
      <c r="A2370" s="112" t="s">
        <v>1987</v>
      </c>
      <c r="B2370" s="69">
        <v>832</v>
      </c>
      <c r="C2370" s="69" t="s">
        <v>36</v>
      </c>
      <c r="D2370" s="69">
        <v>832</v>
      </c>
    </row>
    <row r="2371" spans="1:4" s="52" customFormat="1" ht="15.95" customHeight="1" x14ac:dyDescent="0.25">
      <c r="A2371" s="112" t="s">
        <v>1988</v>
      </c>
      <c r="B2371" s="69">
        <v>1170</v>
      </c>
      <c r="C2371" s="69" t="s">
        <v>36</v>
      </c>
      <c r="D2371" s="69">
        <v>1170</v>
      </c>
    </row>
    <row r="2372" spans="1:4" s="52" customFormat="1" ht="15.95" customHeight="1" x14ac:dyDescent="0.25">
      <c r="A2372" s="112" t="s">
        <v>1989</v>
      </c>
      <c r="B2372" s="69">
        <v>365</v>
      </c>
      <c r="C2372" s="69" t="s">
        <v>36</v>
      </c>
      <c r="D2372" s="69">
        <v>365</v>
      </c>
    </row>
    <row r="2373" spans="1:4" s="52" customFormat="1" ht="15.95" customHeight="1" x14ac:dyDescent="0.25">
      <c r="A2373" s="109" t="s">
        <v>1990</v>
      </c>
      <c r="B2373" s="69">
        <v>981</v>
      </c>
      <c r="C2373" s="69" t="s">
        <v>36</v>
      </c>
      <c r="D2373" s="69">
        <v>981</v>
      </c>
    </row>
    <row r="2374" spans="1:4" s="74" customFormat="1" ht="15.95" customHeight="1" x14ac:dyDescent="0.25">
      <c r="A2374" s="111" t="s">
        <v>1067</v>
      </c>
      <c r="B2374" s="67">
        <v>7296</v>
      </c>
      <c r="C2374" s="67" t="s">
        <v>36</v>
      </c>
      <c r="D2374" s="67">
        <v>7296</v>
      </c>
    </row>
    <row r="2375" spans="1:4" s="52" customFormat="1" ht="15.95" customHeight="1" x14ac:dyDescent="0.25">
      <c r="A2375" s="109" t="s">
        <v>1991</v>
      </c>
      <c r="B2375" s="69">
        <v>3993</v>
      </c>
      <c r="C2375" s="69" t="s">
        <v>36</v>
      </c>
      <c r="D2375" s="69">
        <v>3993</v>
      </c>
    </row>
    <row r="2376" spans="1:4" s="52" customFormat="1" ht="15.95" customHeight="1" x14ac:dyDescent="0.25">
      <c r="A2376" s="112" t="s">
        <v>1992</v>
      </c>
      <c r="B2376" s="69">
        <v>504</v>
      </c>
      <c r="C2376" s="69" t="s">
        <v>36</v>
      </c>
      <c r="D2376" s="69">
        <v>504</v>
      </c>
    </row>
    <row r="2377" spans="1:4" s="52" customFormat="1" ht="15.95" customHeight="1" x14ac:dyDescent="0.25">
      <c r="A2377" s="112" t="s">
        <v>1960</v>
      </c>
      <c r="B2377" s="69">
        <v>793</v>
      </c>
      <c r="C2377" s="69" t="s">
        <v>36</v>
      </c>
      <c r="D2377" s="69">
        <v>793</v>
      </c>
    </row>
    <row r="2378" spans="1:4" s="52" customFormat="1" ht="15.95" customHeight="1" x14ac:dyDescent="0.25">
      <c r="A2378" s="112" t="s">
        <v>1993</v>
      </c>
      <c r="B2378" s="69">
        <v>820</v>
      </c>
      <c r="C2378" s="69" t="s">
        <v>36</v>
      </c>
      <c r="D2378" s="69">
        <v>820</v>
      </c>
    </row>
    <row r="2379" spans="1:4" s="52" customFormat="1" ht="15.95" customHeight="1" x14ac:dyDescent="0.25">
      <c r="A2379" s="109" t="s">
        <v>1994</v>
      </c>
      <c r="B2379" s="69">
        <v>1186</v>
      </c>
      <c r="C2379" s="69" t="s">
        <v>36</v>
      </c>
      <c r="D2379" s="69">
        <v>1186</v>
      </c>
    </row>
    <row r="2380" spans="1:4" s="74" customFormat="1" ht="15.95" customHeight="1" x14ac:dyDescent="0.25">
      <c r="A2380" s="111" t="s">
        <v>1068</v>
      </c>
      <c r="B2380" s="67">
        <v>3189</v>
      </c>
      <c r="C2380" s="67" t="s">
        <v>36</v>
      </c>
      <c r="D2380" s="67">
        <v>3189</v>
      </c>
    </row>
    <row r="2381" spans="1:4" s="52" customFormat="1" ht="15.95" customHeight="1" x14ac:dyDescent="0.25">
      <c r="A2381" s="109" t="s">
        <v>1995</v>
      </c>
      <c r="B2381" s="69">
        <v>3189</v>
      </c>
      <c r="C2381" s="69" t="s">
        <v>36</v>
      </c>
      <c r="D2381" s="69">
        <v>3189</v>
      </c>
    </row>
    <row r="2382" spans="1:4" s="74" customFormat="1" ht="15.95" customHeight="1" x14ac:dyDescent="0.25">
      <c r="A2382" s="111" t="s">
        <v>1069</v>
      </c>
      <c r="B2382" s="67">
        <v>4135</v>
      </c>
      <c r="C2382" s="67" t="s">
        <v>36</v>
      </c>
      <c r="D2382" s="67">
        <v>4135</v>
      </c>
    </row>
    <row r="2383" spans="1:4" s="52" customFormat="1" ht="15.95" customHeight="1" x14ac:dyDescent="0.25">
      <c r="A2383" s="112" t="s">
        <v>1996</v>
      </c>
      <c r="B2383" s="69">
        <v>3118</v>
      </c>
      <c r="C2383" s="69" t="s">
        <v>36</v>
      </c>
      <c r="D2383" s="69">
        <v>3118</v>
      </c>
    </row>
    <row r="2384" spans="1:4" s="52" customFormat="1" ht="15.95" customHeight="1" x14ac:dyDescent="0.25">
      <c r="A2384" s="109" t="s">
        <v>1997</v>
      </c>
      <c r="B2384" s="69">
        <v>1017</v>
      </c>
      <c r="C2384" s="69" t="s">
        <v>36</v>
      </c>
      <c r="D2384" s="69">
        <v>1017</v>
      </c>
    </row>
    <row r="2385" spans="1:4" s="74" customFormat="1" ht="15.95" customHeight="1" x14ac:dyDescent="0.25">
      <c r="A2385" s="111" t="s">
        <v>1070</v>
      </c>
      <c r="B2385" s="67">
        <v>9022</v>
      </c>
      <c r="C2385" s="67" t="s">
        <v>36</v>
      </c>
      <c r="D2385" s="67">
        <v>9022</v>
      </c>
    </row>
    <row r="2386" spans="1:4" s="52" customFormat="1" ht="15.95" customHeight="1" x14ac:dyDescent="0.25">
      <c r="A2386" s="112" t="s">
        <v>1998</v>
      </c>
      <c r="B2386" s="69">
        <v>5895</v>
      </c>
      <c r="C2386" s="69" t="s">
        <v>36</v>
      </c>
      <c r="D2386" s="69">
        <v>5895</v>
      </c>
    </row>
    <row r="2387" spans="1:4" s="52" customFormat="1" ht="15.95" customHeight="1" x14ac:dyDescent="0.25">
      <c r="A2387" s="109" t="s">
        <v>65</v>
      </c>
      <c r="B2387" s="69">
        <v>257</v>
      </c>
      <c r="C2387" s="69" t="s">
        <v>36</v>
      </c>
      <c r="D2387" s="69">
        <v>257</v>
      </c>
    </row>
    <row r="2388" spans="1:4" s="52" customFormat="1" ht="15.95" customHeight="1" x14ac:dyDescent="0.25">
      <c r="A2388" s="112" t="s">
        <v>1999</v>
      </c>
      <c r="B2388" s="69">
        <v>371</v>
      </c>
      <c r="C2388" s="69" t="s">
        <v>36</v>
      </c>
      <c r="D2388" s="69">
        <v>371</v>
      </c>
    </row>
    <row r="2389" spans="1:4" s="52" customFormat="1" ht="15.95" customHeight="1" x14ac:dyDescent="0.25">
      <c r="A2389" s="109" t="s">
        <v>1986</v>
      </c>
      <c r="B2389" s="69">
        <v>1914</v>
      </c>
      <c r="C2389" s="69" t="s">
        <v>36</v>
      </c>
      <c r="D2389" s="69">
        <v>1914</v>
      </c>
    </row>
    <row r="2390" spans="1:4" s="52" customFormat="1" ht="15.95" customHeight="1" x14ac:dyDescent="0.25">
      <c r="A2390" s="112" t="s">
        <v>2000</v>
      </c>
      <c r="B2390" s="69">
        <v>585</v>
      </c>
      <c r="C2390" s="69" t="s">
        <v>36</v>
      </c>
      <c r="D2390" s="69">
        <v>585</v>
      </c>
    </row>
    <row r="2391" spans="1:4" s="74" customFormat="1" ht="15.95" customHeight="1" x14ac:dyDescent="0.25">
      <c r="A2391" s="111" t="s">
        <v>1071</v>
      </c>
      <c r="B2391" s="67">
        <v>17476</v>
      </c>
      <c r="C2391" s="67" t="s">
        <v>36</v>
      </c>
      <c r="D2391" s="67">
        <v>17476</v>
      </c>
    </row>
    <row r="2392" spans="1:4" s="52" customFormat="1" ht="15.95" customHeight="1" x14ac:dyDescent="0.25">
      <c r="A2392" s="112" t="s">
        <v>2001</v>
      </c>
      <c r="B2392" s="69">
        <v>14897</v>
      </c>
      <c r="C2392" s="69" t="s">
        <v>36</v>
      </c>
      <c r="D2392" s="69">
        <v>14897</v>
      </c>
    </row>
    <row r="2393" spans="1:4" s="52" customFormat="1" ht="15.95" customHeight="1" x14ac:dyDescent="0.25">
      <c r="A2393" s="112" t="s">
        <v>2002</v>
      </c>
      <c r="B2393" s="69">
        <v>1148</v>
      </c>
      <c r="C2393" s="69" t="s">
        <v>36</v>
      </c>
      <c r="D2393" s="69">
        <v>1148</v>
      </c>
    </row>
    <row r="2394" spans="1:4" s="52" customFormat="1" ht="15.95" customHeight="1" x14ac:dyDescent="0.25">
      <c r="A2394" s="109" t="s">
        <v>2003</v>
      </c>
      <c r="B2394" s="69">
        <v>331</v>
      </c>
      <c r="C2394" s="69" t="s">
        <v>36</v>
      </c>
      <c r="D2394" s="69">
        <v>331</v>
      </c>
    </row>
    <row r="2395" spans="1:4" s="52" customFormat="1" ht="15.95" customHeight="1" x14ac:dyDescent="0.25">
      <c r="A2395" s="112" t="s">
        <v>435</v>
      </c>
      <c r="B2395" s="69">
        <v>1100</v>
      </c>
      <c r="C2395" s="69" t="s">
        <v>36</v>
      </c>
      <c r="D2395" s="69">
        <v>1100</v>
      </c>
    </row>
    <row r="2396" spans="1:4" s="74" customFormat="1" ht="15.95" customHeight="1" x14ac:dyDescent="0.25">
      <c r="A2396" s="108" t="s">
        <v>173</v>
      </c>
      <c r="B2396" s="67">
        <v>10804</v>
      </c>
      <c r="C2396" s="67" t="s">
        <v>36</v>
      </c>
      <c r="D2396" s="67">
        <v>10804</v>
      </c>
    </row>
    <row r="2397" spans="1:4" s="52" customFormat="1" ht="15.95" customHeight="1" x14ac:dyDescent="0.25">
      <c r="A2397" s="112" t="s">
        <v>614</v>
      </c>
      <c r="B2397" s="69">
        <v>6336</v>
      </c>
      <c r="C2397" s="69" t="s">
        <v>36</v>
      </c>
      <c r="D2397" s="69">
        <v>6336</v>
      </c>
    </row>
    <row r="2398" spans="1:4" s="52" customFormat="1" ht="15.95" customHeight="1" x14ac:dyDescent="0.25">
      <c r="A2398" s="112" t="s">
        <v>2004</v>
      </c>
      <c r="B2398" s="69">
        <v>586</v>
      </c>
      <c r="C2398" s="69" t="s">
        <v>36</v>
      </c>
      <c r="D2398" s="69">
        <v>586</v>
      </c>
    </row>
    <row r="2399" spans="1:4" s="52" customFormat="1" ht="15.95" customHeight="1" x14ac:dyDescent="0.25">
      <c r="A2399" s="109" t="s">
        <v>1964</v>
      </c>
      <c r="B2399" s="69">
        <v>2576</v>
      </c>
      <c r="C2399" s="69" t="s">
        <v>36</v>
      </c>
      <c r="D2399" s="69">
        <v>2576</v>
      </c>
    </row>
    <row r="2400" spans="1:4" s="52" customFormat="1" ht="15.95" customHeight="1" x14ac:dyDescent="0.25">
      <c r="A2400" s="112" t="s">
        <v>2005</v>
      </c>
      <c r="B2400" s="69">
        <v>621</v>
      </c>
      <c r="C2400" s="69" t="s">
        <v>36</v>
      </c>
      <c r="D2400" s="69">
        <v>621</v>
      </c>
    </row>
    <row r="2401" spans="1:4" s="52" customFormat="1" ht="15.95" customHeight="1" x14ac:dyDescent="0.25">
      <c r="A2401" s="112" t="s">
        <v>2006</v>
      </c>
      <c r="B2401" s="69">
        <v>685</v>
      </c>
      <c r="C2401" s="69" t="s">
        <v>36</v>
      </c>
      <c r="D2401" s="69">
        <v>685</v>
      </c>
    </row>
    <row r="2402" spans="1:4" s="74" customFormat="1" ht="15.95" customHeight="1" x14ac:dyDescent="0.25">
      <c r="A2402" s="108" t="s">
        <v>1072</v>
      </c>
      <c r="B2402" s="67">
        <v>6796</v>
      </c>
      <c r="C2402" s="67" t="s">
        <v>36</v>
      </c>
      <c r="D2402" s="67">
        <v>6796</v>
      </c>
    </row>
    <row r="2403" spans="1:4" s="52" customFormat="1" ht="15.95" customHeight="1" x14ac:dyDescent="0.25">
      <c r="A2403" s="112" t="s">
        <v>2007</v>
      </c>
      <c r="B2403" s="69">
        <v>2887</v>
      </c>
      <c r="C2403" s="69" t="s">
        <v>36</v>
      </c>
      <c r="D2403" s="69">
        <v>2887</v>
      </c>
    </row>
    <row r="2404" spans="1:4" s="52" customFormat="1" ht="15.95" customHeight="1" x14ac:dyDescent="0.25">
      <c r="A2404" s="109" t="s">
        <v>2008</v>
      </c>
      <c r="B2404" s="69">
        <v>806</v>
      </c>
      <c r="C2404" s="69" t="s">
        <v>36</v>
      </c>
      <c r="D2404" s="69">
        <v>806</v>
      </c>
    </row>
    <row r="2405" spans="1:4" s="52" customFormat="1" ht="15.95" customHeight="1" x14ac:dyDescent="0.25">
      <c r="A2405" s="112" t="s">
        <v>1865</v>
      </c>
      <c r="B2405" s="69">
        <v>1551</v>
      </c>
      <c r="C2405" s="69" t="s">
        <v>36</v>
      </c>
      <c r="D2405" s="69">
        <v>1551</v>
      </c>
    </row>
    <row r="2406" spans="1:4" s="52" customFormat="1" ht="15.95" customHeight="1" x14ac:dyDescent="0.25">
      <c r="A2406" s="112" t="s">
        <v>2009</v>
      </c>
      <c r="B2406" s="69">
        <v>1139</v>
      </c>
      <c r="C2406" s="69" t="s">
        <v>36</v>
      </c>
      <c r="D2406" s="69">
        <v>1139</v>
      </c>
    </row>
    <row r="2407" spans="1:4" s="52" customFormat="1" ht="15.95" customHeight="1" x14ac:dyDescent="0.25">
      <c r="A2407" s="112" t="s">
        <v>1889</v>
      </c>
      <c r="B2407" s="69">
        <v>239</v>
      </c>
      <c r="C2407" s="69" t="s">
        <v>36</v>
      </c>
      <c r="D2407" s="69">
        <v>239</v>
      </c>
    </row>
    <row r="2408" spans="1:4" s="52" customFormat="1" ht="15.95" customHeight="1" x14ac:dyDescent="0.25">
      <c r="A2408" s="112" t="s">
        <v>2010</v>
      </c>
      <c r="B2408" s="69">
        <v>174</v>
      </c>
      <c r="C2408" s="69" t="s">
        <v>36</v>
      </c>
      <c r="D2408" s="69">
        <v>174</v>
      </c>
    </row>
    <row r="2409" spans="1:4" s="74" customFormat="1" ht="15.95" customHeight="1" x14ac:dyDescent="0.25">
      <c r="A2409" s="108" t="s">
        <v>1073</v>
      </c>
      <c r="B2409" s="67">
        <v>74440</v>
      </c>
      <c r="C2409" s="67" t="s">
        <v>36</v>
      </c>
      <c r="D2409" s="67">
        <v>74440</v>
      </c>
    </row>
    <row r="2410" spans="1:4" s="52" customFormat="1" ht="15.95" customHeight="1" x14ac:dyDescent="0.25">
      <c r="A2410" s="112" t="s">
        <v>2011</v>
      </c>
      <c r="B2410" s="69">
        <v>71666</v>
      </c>
      <c r="C2410" s="69" t="s">
        <v>36</v>
      </c>
      <c r="D2410" s="69">
        <v>71666</v>
      </c>
    </row>
    <row r="2411" spans="1:4" s="52" customFormat="1" ht="15.95" customHeight="1" x14ac:dyDescent="0.25">
      <c r="A2411" s="109" t="s">
        <v>565</v>
      </c>
      <c r="B2411" s="69">
        <v>2774</v>
      </c>
      <c r="C2411" s="69" t="s">
        <v>36</v>
      </c>
      <c r="D2411" s="69">
        <v>2774</v>
      </c>
    </row>
    <row r="2412" spans="1:4" s="74" customFormat="1" ht="15.95" customHeight="1" x14ac:dyDescent="0.25">
      <c r="A2412" s="111" t="s">
        <v>1074</v>
      </c>
      <c r="B2412" s="67">
        <v>3660</v>
      </c>
      <c r="C2412" s="67" t="s">
        <v>36</v>
      </c>
      <c r="D2412" s="67">
        <v>3660</v>
      </c>
    </row>
    <row r="2413" spans="1:4" s="52" customFormat="1" ht="15.95" customHeight="1" x14ac:dyDescent="0.25">
      <c r="A2413" s="112" t="s">
        <v>2012</v>
      </c>
      <c r="B2413" s="69">
        <v>2922</v>
      </c>
      <c r="C2413" s="69" t="s">
        <v>36</v>
      </c>
      <c r="D2413" s="69">
        <v>2922</v>
      </c>
    </row>
    <row r="2414" spans="1:4" s="52" customFormat="1" ht="15.95" customHeight="1" x14ac:dyDescent="0.25">
      <c r="A2414" s="109" t="s">
        <v>2013</v>
      </c>
      <c r="B2414" s="69">
        <v>738</v>
      </c>
      <c r="C2414" s="69" t="s">
        <v>36</v>
      </c>
      <c r="D2414" s="69">
        <v>738</v>
      </c>
    </row>
    <row r="2415" spans="1:4" s="74" customFormat="1" ht="15.95" customHeight="1" x14ac:dyDescent="0.25">
      <c r="A2415" s="111" t="s">
        <v>1075</v>
      </c>
      <c r="B2415" s="67">
        <v>15576</v>
      </c>
      <c r="C2415" s="67" t="s">
        <v>36</v>
      </c>
      <c r="D2415" s="67">
        <v>15576</v>
      </c>
    </row>
    <row r="2416" spans="1:4" s="52" customFormat="1" ht="15.95" customHeight="1" x14ac:dyDescent="0.25">
      <c r="A2416" s="112" t="s">
        <v>1191</v>
      </c>
      <c r="B2416" s="69">
        <v>2791</v>
      </c>
      <c r="C2416" s="69" t="s">
        <v>36</v>
      </c>
      <c r="D2416" s="69">
        <v>2791</v>
      </c>
    </row>
    <row r="2417" spans="1:4" s="52" customFormat="1" ht="15.95" customHeight="1" x14ac:dyDescent="0.25">
      <c r="A2417" s="109" t="s">
        <v>2014</v>
      </c>
      <c r="B2417" s="69">
        <v>822</v>
      </c>
      <c r="C2417" s="69" t="s">
        <v>36</v>
      </c>
      <c r="D2417" s="69">
        <v>822</v>
      </c>
    </row>
    <row r="2418" spans="1:4" s="52" customFormat="1" ht="15.95" customHeight="1" x14ac:dyDescent="0.25">
      <c r="A2418" s="112" t="s">
        <v>2015</v>
      </c>
      <c r="B2418" s="69">
        <v>175</v>
      </c>
      <c r="C2418" s="69" t="s">
        <v>36</v>
      </c>
      <c r="D2418" s="69">
        <v>175</v>
      </c>
    </row>
    <row r="2419" spans="1:4" s="52" customFormat="1" ht="15.95" customHeight="1" x14ac:dyDescent="0.25">
      <c r="A2419" s="109" t="s">
        <v>2016</v>
      </c>
      <c r="B2419" s="69">
        <v>1319</v>
      </c>
      <c r="C2419" s="69" t="s">
        <v>36</v>
      </c>
      <c r="D2419" s="69">
        <v>1319</v>
      </c>
    </row>
    <row r="2420" spans="1:4" s="52" customFormat="1" ht="15.95" customHeight="1" x14ac:dyDescent="0.25">
      <c r="A2420" s="112" t="s">
        <v>2017</v>
      </c>
      <c r="B2420" s="69">
        <v>2059</v>
      </c>
      <c r="C2420" s="69" t="s">
        <v>36</v>
      </c>
      <c r="D2420" s="69">
        <v>2059</v>
      </c>
    </row>
    <row r="2421" spans="1:4" s="52" customFormat="1" ht="15.95" customHeight="1" x14ac:dyDescent="0.25">
      <c r="A2421" s="112" t="s">
        <v>2018</v>
      </c>
      <c r="B2421" s="69">
        <v>296</v>
      </c>
      <c r="C2421" s="69" t="s">
        <v>36</v>
      </c>
      <c r="D2421" s="69">
        <v>296</v>
      </c>
    </row>
    <row r="2422" spans="1:4" s="52" customFormat="1" ht="15.95" customHeight="1" x14ac:dyDescent="0.25">
      <c r="A2422" s="112" t="s">
        <v>2019</v>
      </c>
      <c r="B2422" s="69">
        <v>761</v>
      </c>
      <c r="C2422" s="69" t="s">
        <v>36</v>
      </c>
      <c r="D2422" s="69">
        <v>761</v>
      </c>
    </row>
    <row r="2423" spans="1:4" s="52" customFormat="1" ht="15.95" customHeight="1" x14ac:dyDescent="0.25">
      <c r="A2423" s="112" t="s">
        <v>2020</v>
      </c>
      <c r="B2423" s="69">
        <v>7353</v>
      </c>
      <c r="C2423" s="69" t="s">
        <v>36</v>
      </c>
      <c r="D2423" s="69">
        <v>7353</v>
      </c>
    </row>
    <row r="2424" spans="1:4" s="74" customFormat="1" ht="15.95" customHeight="1" x14ac:dyDescent="0.25">
      <c r="A2424" s="108" t="s">
        <v>183</v>
      </c>
      <c r="B2424" s="67">
        <v>3089</v>
      </c>
      <c r="C2424" s="67" t="s">
        <v>36</v>
      </c>
      <c r="D2424" s="67">
        <v>3089</v>
      </c>
    </row>
    <row r="2425" spans="1:4" s="52" customFormat="1" ht="15.95" customHeight="1" x14ac:dyDescent="0.25">
      <c r="A2425" s="112" t="s">
        <v>1772</v>
      </c>
      <c r="B2425" s="69">
        <v>2051</v>
      </c>
      <c r="C2425" s="69" t="s">
        <v>36</v>
      </c>
      <c r="D2425" s="69">
        <v>2051</v>
      </c>
    </row>
    <row r="2426" spans="1:4" s="52" customFormat="1" ht="15.95" customHeight="1" x14ac:dyDescent="0.25">
      <c r="A2426" s="109" t="s">
        <v>2021</v>
      </c>
      <c r="B2426" s="69">
        <v>847</v>
      </c>
      <c r="C2426" s="69" t="s">
        <v>36</v>
      </c>
      <c r="D2426" s="69">
        <v>847</v>
      </c>
    </row>
    <row r="2427" spans="1:4" s="52" customFormat="1" ht="15.95" customHeight="1" x14ac:dyDescent="0.25">
      <c r="A2427" s="112" t="s">
        <v>2022</v>
      </c>
      <c r="B2427" s="69">
        <v>191</v>
      </c>
      <c r="C2427" s="69" t="s">
        <v>36</v>
      </c>
      <c r="D2427" s="69">
        <v>191</v>
      </c>
    </row>
    <row r="2428" spans="1:4" s="74" customFormat="1" ht="15.95" customHeight="1" x14ac:dyDescent="0.25">
      <c r="A2428" s="111" t="s">
        <v>1076</v>
      </c>
      <c r="B2428" s="67">
        <v>15918</v>
      </c>
      <c r="C2428" s="67" t="s">
        <v>36</v>
      </c>
      <c r="D2428" s="67">
        <v>15918</v>
      </c>
    </row>
    <row r="2429" spans="1:4" s="52" customFormat="1" ht="15.95" customHeight="1" x14ac:dyDescent="0.25">
      <c r="A2429" s="109" t="s">
        <v>2001</v>
      </c>
      <c r="B2429" s="69">
        <v>15918</v>
      </c>
      <c r="C2429" s="69" t="s">
        <v>36</v>
      </c>
      <c r="D2429" s="69">
        <v>15918</v>
      </c>
    </row>
    <row r="2430" spans="1:4" s="74" customFormat="1" ht="15.95" customHeight="1" x14ac:dyDescent="0.25">
      <c r="A2430" s="111" t="s">
        <v>1061</v>
      </c>
      <c r="B2430" s="67">
        <v>12087</v>
      </c>
      <c r="C2430" s="67" t="s">
        <v>36</v>
      </c>
      <c r="D2430" s="67">
        <v>12087</v>
      </c>
    </row>
    <row r="2431" spans="1:4" s="52" customFormat="1" ht="15.95" customHeight="1" x14ac:dyDescent="0.25">
      <c r="A2431" s="112" t="s">
        <v>2023</v>
      </c>
      <c r="B2431" s="69">
        <v>5430</v>
      </c>
      <c r="C2431" s="69" t="s">
        <v>36</v>
      </c>
      <c r="D2431" s="69">
        <v>5430</v>
      </c>
    </row>
    <row r="2432" spans="1:4" s="52" customFormat="1" ht="15.95" customHeight="1" x14ac:dyDescent="0.25">
      <c r="A2432" s="109" t="s">
        <v>1647</v>
      </c>
      <c r="B2432" s="69">
        <v>3441</v>
      </c>
      <c r="C2432" s="69" t="s">
        <v>36</v>
      </c>
      <c r="D2432" s="69">
        <v>3441</v>
      </c>
    </row>
    <row r="2433" spans="1:4" s="52" customFormat="1" ht="15.95" customHeight="1" x14ac:dyDescent="0.25">
      <c r="A2433" s="112" t="s">
        <v>1888</v>
      </c>
      <c r="B2433" s="69">
        <v>948</v>
      </c>
      <c r="C2433" s="69" t="s">
        <v>36</v>
      </c>
      <c r="D2433" s="69">
        <v>948</v>
      </c>
    </row>
    <row r="2434" spans="1:4" s="52" customFormat="1" ht="15.95" customHeight="1" x14ac:dyDescent="0.25">
      <c r="A2434" s="109" t="s">
        <v>2024</v>
      </c>
      <c r="B2434" s="69">
        <v>2268</v>
      </c>
      <c r="C2434" s="69" t="s">
        <v>36</v>
      </c>
      <c r="D2434" s="69">
        <v>2268</v>
      </c>
    </row>
    <row r="2435" spans="1:4" s="74" customFormat="1" ht="15.95" customHeight="1" x14ac:dyDescent="0.25">
      <c r="A2435" s="111" t="s">
        <v>1077</v>
      </c>
      <c r="B2435" s="67">
        <v>5549</v>
      </c>
      <c r="C2435" s="67" t="s">
        <v>36</v>
      </c>
      <c r="D2435" s="67">
        <v>5549</v>
      </c>
    </row>
    <row r="2436" spans="1:4" s="52" customFormat="1" ht="15.95" customHeight="1" x14ac:dyDescent="0.25">
      <c r="A2436" s="112" t="s">
        <v>2025</v>
      </c>
      <c r="B2436" s="69">
        <v>3200</v>
      </c>
      <c r="C2436" s="69" t="s">
        <v>36</v>
      </c>
      <c r="D2436" s="69">
        <v>3200</v>
      </c>
    </row>
    <row r="2437" spans="1:4" s="52" customFormat="1" ht="15.95" customHeight="1" x14ac:dyDescent="0.25">
      <c r="A2437" s="112" t="s">
        <v>2026</v>
      </c>
      <c r="B2437" s="69">
        <v>1429</v>
      </c>
      <c r="C2437" s="69" t="s">
        <v>36</v>
      </c>
      <c r="D2437" s="69">
        <v>1429</v>
      </c>
    </row>
    <row r="2438" spans="1:4" s="52" customFormat="1" ht="15.95" customHeight="1" x14ac:dyDescent="0.25">
      <c r="A2438" s="112" t="s">
        <v>2027</v>
      </c>
      <c r="B2438" s="69">
        <v>920</v>
      </c>
      <c r="C2438" s="69" t="s">
        <v>36</v>
      </c>
      <c r="D2438" s="69">
        <v>920</v>
      </c>
    </row>
    <row r="2439" spans="1:4" s="52" customFormat="1" ht="15.95" customHeight="1" x14ac:dyDescent="0.2">
      <c r="A2439" s="107" t="s">
        <v>1078</v>
      </c>
      <c r="B2439" s="67">
        <v>58442</v>
      </c>
      <c r="C2439" s="67" t="s">
        <v>36</v>
      </c>
      <c r="D2439" s="67">
        <v>58442</v>
      </c>
    </row>
    <row r="2440" spans="1:4" s="74" customFormat="1" ht="15.95" customHeight="1" x14ac:dyDescent="0.25">
      <c r="A2440" s="111" t="s">
        <v>1079</v>
      </c>
      <c r="B2440" s="67">
        <v>5177</v>
      </c>
      <c r="C2440" s="67" t="s">
        <v>36</v>
      </c>
      <c r="D2440" s="67">
        <v>5177</v>
      </c>
    </row>
    <row r="2441" spans="1:4" s="52" customFormat="1" ht="15.95" customHeight="1" x14ac:dyDescent="0.25">
      <c r="A2441" s="109" t="s">
        <v>2028</v>
      </c>
      <c r="B2441" s="69">
        <v>3103</v>
      </c>
      <c r="C2441" s="69" t="s">
        <v>36</v>
      </c>
      <c r="D2441" s="69">
        <v>3103</v>
      </c>
    </row>
    <row r="2442" spans="1:4" s="52" customFormat="1" ht="15.95" customHeight="1" x14ac:dyDescent="0.25">
      <c r="A2442" s="112" t="s">
        <v>805</v>
      </c>
      <c r="B2442" s="69">
        <v>1186</v>
      </c>
      <c r="C2442" s="69" t="s">
        <v>36</v>
      </c>
      <c r="D2442" s="69">
        <v>1186</v>
      </c>
    </row>
    <row r="2443" spans="1:4" s="52" customFormat="1" ht="15.95" customHeight="1" x14ac:dyDescent="0.25">
      <c r="A2443" s="112" t="s">
        <v>2029</v>
      </c>
      <c r="B2443" s="69">
        <v>888</v>
      </c>
      <c r="C2443" s="69" t="s">
        <v>36</v>
      </c>
      <c r="D2443" s="69">
        <v>888</v>
      </c>
    </row>
    <row r="2444" spans="1:4" s="52" customFormat="1" ht="15.95" customHeight="1" x14ac:dyDescent="0.25">
      <c r="A2444" s="112"/>
      <c r="B2444" s="69"/>
      <c r="C2444" s="69"/>
      <c r="D2444" s="69"/>
    </row>
    <row r="2445" spans="1:4" s="74" customFormat="1" ht="15.95" customHeight="1" x14ac:dyDescent="0.25">
      <c r="A2445" s="108" t="s">
        <v>1080</v>
      </c>
      <c r="B2445" s="67">
        <v>6112</v>
      </c>
      <c r="C2445" s="67" t="s">
        <v>36</v>
      </c>
      <c r="D2445" s="67">
        <v>6112</v>
      </c>
    </row>
    <row r="2446" spans="1:4" s="52" customFormat="1" ht="15.95" customHeight="1" x14ac:dyDescent="0.25">
      <c r="A2446" s="112" t="s">
        <v>2030</v>
      </c>
      <c r="B2446" s="69">
        <v>3000</v>
      </c>
      <c r="C2446" s="69" t="s">
        <v>36</v>
      </c>
      <c r="D2446" s="69">
        <v>3000</v>
      </c>
    </row>
    <row r="2447" spans="1:4" s="52" customFormat="1" ht="15.95" customHeight="1" x14ac:dyDescent="0.25">
      <c r="A2447" s="109" t="s">
        <v>111</v>
      </c>
      <c r="B2447" s="69">
        <v>1120</v>
      </c>
      <c r="C2447" s="69" t="s">
        <v>36</v>
      </c>
      <c r="D2447" s="69">
        <v>1120</v>
      </c>
    </row>
    <row r="2448" spans="1:4" s="52" customFormat="1" ht="15.95" customHeight="1" x14ac:dyDescent="0.25">
      <c r="A2448" s="112" t="s">
        <v>2031</v>
      </c>
      <c r="B2448" s="69">
        <v>713</v>
      </c>
      <c r="C2448" s="69" t="s">
        <v>36</v>
      </c>
      <c r="D2448" s="69">
        <v>713</v>
      </c>
    </row>
    <row r="2449" spans="1:4" s="52" customFormat="1" ht="15.95" customHeight="1" x14ac:dyDescent="0.25">
      <c r="A2449" s="112" t="s">
        <v>2032</v>
      </c>
      <c r="B2449" s="69">
        <v>1279</v>
      </c>
      <c r="C2449" s="69" t="s">
        <v>36</v>
      </c>
      <c r="D2449" s="69">
        <v>1279</v>
      </c>
    </row>
    <row r="2450" spans="1:4" s="74" customFormat="1" ht="15.95" customHeight="1" x14ac:dyDescent="0.25">
      <c r="A2450" s="108" t="s">
        <v>1081</v>
      </c>
      <c r="B2450" s="67">
        <v>5568</v>
      </c>
      <c r="C2450" s="67" t="s">
        <v>36</v>
      </c>
      <c r="D2450" s="67">
        <v>5568</v>
      </c>
    </row>
    <row r="2451" spans="1:4" s="52" customFormat="1" ht="15.95" customHeight="1" x14ac:dyDescent="0.25">
      <c r="A2451" s="112" t="s">
        <v>1198</v>
      </c>
      <c r="B2451" s="69">
        <v>1347</v>
      </c>
      <c r="C2451" s="69" t="s">
        <v>36</v>
      </c>
      <c r="D2451" s="69">
        <v>1347</v>
      </c>
    </row>
    <row r="2452" spans="1:4" s="52" customFormat="1" ht="15.95" customHeight="1" x14ac:dyDescent="0.25">
      <c r="A2452" s="109" t="s">
        <v>2033</v>
      </c>
      <c r="B2452" s="69">
        <v>129</v>
      </c>
      <c r="C2452" s="69" t="s">
        <v>36</v>
      </c>
      <c r="D2452" s="69">
        <v>129</v>
      </c>
    </row>
    <row r="2453" spans="1:4" s="52" customFormat="1" ht="15.95" customHeight="1" x14ac:dyDescent="0.25">
      <c r="A2453" s="112" t="s">
        <v>414</v>
      </c>
      <c r="B2453" s="69">
        <v>473</v>
      </c>
      <c r="C2453" s="69" t="s">
        <v>36</v>
      </c>
      <c r="D2453" s="69">
        <v>473</v>
      </c>
    </row>
    <row r="2454" spans="1:4" s="52" customFormat="1" ht="15.95" customHeight="1" x14ac:dyDescent="0.25">
      <c r="A2454" s="112" t="s">
        <v>2034</v>
      </c>
      <c r="B2454" s="69">
        <v>95</v>
      </c>
      <c r="C2454" s="69" t="s">
        <v>36</v>
      </c>
      <c r="D2454" s="69">
        <v>95</v>
      </c>
    </row>
    <row r="2455" spans="1:4" s="52" customFormat="1" ht="15.95" customHeight="1" x14ac:dyDescent="0.25">
      <c r="A2455" s="109" t="s">
        <v>1168</v>
      </c>
      <c r="B2455" s="69">
        <v>3524</v>
      </c>
      <c r="C2455" s="69" t="s">
        <v>36</v>
      </c>
      <c r="D2455" s="69">
        <v>3524</v>
      </c>
    </row>
    <row r="2456" spans="1:4" s="74" customFormat="1" ht="15.95" customHeight="1" x14ac:dyDescent="0.25">
      <c r="A2456" s="111" t="s">
        <v>1082</v>
      </c>
      <c r="B2456" s="67">
        <v>4707</v>
      </c>
      <c r="C2456" s="67" t="s">
        <v>36</v>
      </c>
      <c r="D2456" s="67">
        <v>4707</v>
      </c>
    </row>
    <row r="2457" spans="1:4" s="52" customFormat="1" ht="15.95" customHeight="1" x14ac:dyDescent="0.25">
      <c r="A2457" s="109" t="s">
        <v>2035</v>
      </c>
      <c r="B2457" s="69">
        <v>1830</v>
      </c>
      <c r="C2457" s="69" t="s">
        <v>36</v>
      </c>
      <c r="D2457" s="69">
        <v>1830</v>
      </c>
    </row>
    <row r="2458" spans="1:4" s="52" customFormat="1" ht="15.95" customHeight="1" x14ac:dyDescent="0.25">
      <c r="A2458" s="112" t="s">
        <v>167</v>
      </c>
      <c r="B2458" s="69">
        <v>545</v>
      </c>
      <c r="C2458" s="69" t="s">
        <v>36</v>
      </c>
      <c r="D2458" s="69">
        <v>545</v>
      </c>
    </row>
    <row r="2459" spans="1:4" s="52" customFormat="1" ht="15.95" customHeight="1" x14ac:dyDescent="0.25">
      <c r="A2459" s="112" t="s">
        <v>2036</v>
      </c>
      <c r="B2459" s="69">
        <v>339</v>
      </c>
      <c r="C2459" s="69" t="s">
        <v>36</v>
      </c>
      <c r="D2459" s="69">
        <v>339</v>
      </c>
    </row>
    <row r="2460" spans="1:4" s="52" customFormat="1" ht="15.95" customHeight="1" x14ac:dyDescent="0.25">
      <c r="A2460" s="109" t="s">
        <v>1165</v>
      </c>
      <c r="B2460" s="69">
        <v>459</v>
      </c>
      <c r="C2460" s="69" t="s">
        <v>36</v>
      </c>
      <c r="D2460" s="69">
        <v>459</v>
      </c>
    </row>
    <row r="2461" spans="1:4" s="52" customFormat="1" ht="15.95" customHeight="1" x14ac:dyDescent="0.25">
      <c r="A2461" s="112" t="s">
        <v>417</v>
      </c>
      <c r="B2461" s="69">
        <v>838</v>
      </c>
      <c r="C2461" s="69" t="s">
        <v>36</v>
      </c>
      <c r="D2461" s="69">
        <v>838</v>
      </c>
    </row>
    <row r="2462" spans="1:4" s="52" customFormat="1" ht="15.95" customHeight="1" x14ac:dyDescent="0.25">
      <c r="A2462" s="109" t="s">
        <v>1643</v>
      </c>
      <c r="B2462" s="69">
        <v>696</v>
      </c>
      <c r="C2462" s="69" t="s">
        <v>36</v>
      </c>
      <c r="D2462" s="69">
        <v>696</v>
      </c>
    </row>
    <row r="2463" spans="1:4" s="74" customFormat="1" ht="15.95" customHeight="1" x14ac:dyDescent="0.25">
      <c r="A2463" s="111" t="s">
        <v>1083</v>
      </c>
      <c r="B2463" s="67">
        <v>5380</v>
      </c>
      <c r="C2463" s="67" t="s">
        <v>36</v>
      </c>
      <c r="D2463" s="67">
        <v>5380</v>
      </c>
    </row>
    <row r="2464" spans="1:4" s="52" customFormat="1" ht="15.95" customHeight="1" x14ac:dyDescent="0.25">
      <c r="A2464" s="112" t="s">
        <v>2037</v>
      </c>
      <c r="B2464" s="69">
        <v>2604</v>
      </c>
      <c r="C2464" s="69" t="s">
        <v>36</v>
      </c>
      <c r="D2464" s="69">
        <v>2604</v>
      </c>
    </row>
    <row r="2465" spans="1:4" s="52" customFormat="1" ht="15.95" customHeight="1" x14ac:dyDescent="0.25">
      <c r="A2465" s="109" t="s">
        <v>425</v>
      </c>
      <c r="B2465" s="69">
        <v>574</v>
      </c>
      <c r="C2465" s="69" t="s">
        <v>36</v>
      </c>
      <c r="D2465" s="69">
        <v>574</v>
      </c>
    </row>
    <row r="2466" spans="1:4" s="52" customFormat="1" ht="15.95" customHeight="1" x14ac:dyDescent="0.25">
      <c r="A2466" s="112" t="s">
        <v>2038</v>
      </c>
      <c r="B2466" s="69">
        <v>175</v>
      </c>
      <c r="C2466" s="69" t="s">
        <v>36</v>
      </c>
      <c r="D2466" s="69">
        <v>175</v>
      </c>
    </row>
    <row r="2467" spans="1:4" s="52" customFormat="1" ht="15.95" customHeight="1" x14ac:dyDescent="0.25">
      <c r="A2467" s="109" t="s">
        <v>1615</v>
      </c>
      <c r="B2467" s="69">
        <v>1183</v>
      </c>
      <c r="C2467" s="69" t="s">
        <v>36</v>
      </c>
      <c r="D2467" s="69">
        <v>1183</v>
      </c>
    </row>
    <row r="2468" spans="1:4" s="52" customFormat="1" ht="15.95" customHeight="1" x14ac:dyDescent="0.25">
      <c r="A2468" s="112" t="s">
        <v>736</v>
      </c>
      <c r="B2468" s="69">
        <v>844</v>
      </c>
      <c r="C2468" s="69" t="s">
        <v>36</v>
      </c>
      <c r="D2468" s="69">
        <v>844</v>
      </c>
    </row>
    <row r="2469" spans="1:4" s="74" customFormat="1" ht="15.95" customHeight="1" x14ac:dyDescent="0.25">
      <c r="A2469" s="111" t="s">
        <v>1084</v>
      </c>
      <c r="B2469" s="67">
        <v>2012</v>
      </c>
      <c r="C2469" s="67" t="s">
        <v>36</v>
      </c>
      <c r="D2469" s="67">
        <v>2012</v>
      </c>
    </row>
    <row r="2470" spans="1:4" s="52" customFormat="1" ht="15.95" customHeight="1" x14ac:dyDescent="0.25">
      <c r="A2470" s="109" t="s">
        <v>806</v>
      </c>
      <c r="B2470" s="69">
        <v>2012</v>
      </c>
      <c r="C2470" s="69" t="s">
        <v>36</v>
      </c>
      <c r="D2470" s="69">
        <v>2012</v>
      </c>
    </row>
    <row r="2471" spans="1:4" s="74" customFormat="1" ht="15.95" customHeight="1" x14ac:dyDescent="0.25">
      <c r="A2471" s="111" t="s">
        <v>1085</v>
      </c>
      <c r="B2471" s="67">
        <v>5754</v>
      </c>
      <c r="C2471" s="67" t="s">
        <v>36</v>
      </c>
      <c r="D2471" s="67">
        <v>5754</v>
      </c>
    </row>
    <row r="2472" spans="1:4" s="52" customFormat="1" ht="15.95" customHeight="1" x14ac:dyDescent="0.25">
      <c r="A2472" s="109" t="s">
        <v>819</v>
      </c>
      <c r="B2472" s="69">
        <v>2176</v>
      </c>
      <c r="C2472" s="69" t="s">
        <v>36</v>
      </c>
      <c r="D2472" s="69">
        <v>2176</v>
      </c>
    </row>
    <row r="2473" spans="1:4" s="52" customFormat="1" ht="15.95" customHeight="1" x14ac:dyDescent="0.25">
      <c r="A2473" s="112" t="s">
        <v>1368</v>
      </c>
      <c r="B2473" s="69">
        <v>901</v>
      </c>
      <c r="C2473" s="69" t="s">
        <v>36</v>
      </c>
      <c r="D2473" s="69">
        <v>901</v>
      </c>
    </row>
    <row r="2474" spans="1:4" s="52" customFormat="1" ht="15.95" customHeight="1" x14ac:dyDescent="0.25">
      <c r="A2474" s="112" t="s">
        <v>467</v>
      </c>
      <c r="B2474" s="69">
        <v>838</v>
      </c>
      <c r="C2474" s="69" t="s">
        <v>36</v>
      </c>
      <c r="D2474" s="69">
        <v>838</v>
      </c>
    </row>
    <row r="2475" spans="1:4" s="52" customFormat="1" ht="15.95" customHeight="1" x14ac:dyDescent="0.25">
      <c r="A2475" s="109" t="s">
        <v>2039</v>
      </c>
      <c r="B2475" s="69">
        <v>1839</v>
      </c>
      <c r="C2475" s="69" t="s">
        <v>36</v>
      </c>
      <c r="D2475" s="69">
        <v>1839</v>
      </c>
    </row>
    <row r="2476" spans="1:4" s="74" customFormat="1" ht="15.95" customHeight="1" x14ac:dyDescent="0.25">
      <c r="A2476" s="111" t="s">
        <v>1086</v>
      </c>
      <c r="B2476" s="67">
        <v>4085</v>
      </c>
      <c r="C2476" s="67" t="s">
        <v>36</v>
      </c>
      <c r="D2476" s="67">
        <v>4085</v>
      </c>
    </row>
    <row r="2477" spans="1:4" s="52" customFormat="1" ht="15.95" customHeight="1" x14ac:dyDescent="0.25">
      <c r="A2477" s="109" t="s">
        <v>2040</v>
      </c>
      <c r="B2477" s="69">
        <v>1344</v>
      </c>
      <c r="C2477" s="69" t="s">
        <v>36</v>
      </c>
      <c r="D2477" s="69">
        <v>1344</v>
      </c>
    </row>
    <row r="2478" spans="1:4" s="52" customFormat="1" ht="15.95" customHeight="1" x14ac:dyDescent="0.25">
      <c r="A2478" s="112" t="s">
        <v>1867</v>
      </c>
      <c r="B2478" s="69">
        <v>2308</v>
      </c>
      <c r="C2478" s="69" t="s">
        <v>36</v>
      </c>
      <c r="D2478" s="69">
        <v>2308</v>
      </c>
    </row>
    <row r="2479" spans="1:4" s="52" customFormat="1" ht="15.95" customHeight="1" x14ac:dyDescent="0.25">
      <c r="A2479" s="112" t="s">
        <v>2041</v>
      </c>
      <c r="B2479" s="69">
        <v>433</v>
      </c>
      <c r="C2479" s="69" t="s">
        <v>36</v>
      </c>
      <c r="D2479" s="69">
        <v>433</v>
      </c>
    </row>
    <row r="2480" spans="1:4" s="74" customFormat="1" ht="15.95" customHeight="1" x14ac:dyDescent="0.25">
      <c r="A2480" s="108" t="s">
        <v>1087</v>
      </c>
      <c r="B2480" s="67">
        <v>17542</v>
      </c>
      <c r="C2480" s="67" t="s">
        <v>36</v>
      </c>
      <c r="D2480" s="67">
        <v>17542</v>
      </c>
    </row>
    <row r="2481" spans="1:4" s="52" customFormat="1" ht="15.95" customHeight="1" x14ac:dyDescent="0.25">
      <c r="A2481" s="112" t="s">
        <v>2042</v>
      </c>
      <c r="B2481" s="69">
        <v>14639</v>
      </c>
      <c r="C2481" s="69" t="s">
        <v>36</v>
      </c>
      <c r="D2481" s="69">
        <v>14639</v>
      </c>
    </row>
    <row r="2482" spans="1:4" s="52" customFormat="1" ht="15.95" customHeight="1" x14ac:dyDescent="0.25">
      <c r="A2482" s="109" t="s">
        <v>436</v>
      </c>
      <c r="B2482" s="69">
        <v>1228</v>
      </c>
      <c r="C2482" s="69" t="s">
        <v>36</v>
      </c>
      <c r="D2482" s="69">
        <v>1228</v>
      </c>
    </row>
    <row r="2483" spans="1:4" s="52" customFormat="1" ht="15.95" customHeight="1" x14ac:dyDescent="0.25">
      <c r="A2483" s="112" t="s">
        <v>1865</v>
      </c>
      <c r="B2483" s="69">
        <v>1675</v>
      </c>
      <c r="C2483" s="69" t="s">
        <v>36</v>
      </c>
      <c r="D2483" s="69">
        <v>1675</v>
      </c>
    </row>
    <row r="2484" spans="1:4" s="74" customFormat="1" ht="15.95" customHeight="1" x14ac:dyDescent="0.25">
      <c r="A2484" s="111" t="s">
        <v>1088</v>
      </c>
      <c r="B2484" s="67">
        <v>2105</v>
      </c>
      <c r="C2484" s="67" t="s">
        <v>36</v>
      </c>
      <c r="D2484" s="67">
        <v>2105</v>
      </c>
    </row>
    <row r="2485" spans="1:4" s="52" customFormat="1" ht="15.95" customHeight="1" x14ac:dyDescent="0.25">
      <c r="A2485" s="109" t="s">
        <v>1801</v>
      </c>
      <c r="B2485" s="69">
        <v>1016</v>
      </c>
      <c r="C2485" s="69" t="s">
        <v>36</v>
      </c>
      <c r="D2485" s="69">
        <v>1016</v>
      </c>
    </row>
    <row r="2486" spans="1:4" s="52" customFormat="1" ht="15.95" customHeight="1" x14ac:dyDescent="0.25">
      <c r="A2486" s="112" t="s">
        <v>2043</v>
      </c>
      <c r="B2486" s="69">
        <v>76</v>
      </c>
      <c r="C2486" s="69" t="s">
        <v>36</v>
      </c>
      <c r="D2486" s="69">
        <v>76</v>
      </c>
    </row>
    <row r="2487" spans="1:4" s="52" customFormat="1" ht="15.95" customHeight="1" x14ac:dyDescent="0.25">
      <c r="A2487" s="109" t="s">
        <v>2044</v>
      </c>
      <c r="B2487" s="69">
        <v>500</v>
      </c>
      <c r="C2487" s="69" t="s">
        <v>36</v>
      </c>
      <c r="D2487" s="69">
        <v>500</v>
      </c>
    </row>
    <row r="2488" spans="1:4" s="52" customFormat="1" ht="15.95" customHeight="1" x14ac:dyDescent="0.25">
      <c r="A2488" s="112" t="s">
        <v>2000</v>
      </c>
      <c r="B2488" s="69">
        <v>513</v>
      </c>
      <c r="C2488" s="69" t="s">
        <v>36</v>
      </c>
      <c r="D2488" s="69">
        <v>513</v>
      </c>
    </row>
    <row r="2489" spans="1:4" s="52" customFormat="1" ht="15.95" customHeight="1" x14ac:dyDescent="0.2">
      <c r="A2489" s="107" t="s">
        <v>1089</v>
      </c>
      <c r="B2489" s="67">
        <v>156816</v>
      </c>
      <c r="C2489" s="67">
        <v>23249</v>
      </c>
      <c r="D2489" s="67">
        <v>133567</v>
      </c>
    </row>
    <row r="2490" spans="1:4" s="52" customFormat="1" ht="15.95" customHeight="1" x14ac:dyDescent="0.2">
      <c r="A2490" s="111" t="s">
        <v>2045</v>
      </c>
      <c r="B2490" s="67">
        <v>23249</v>
      </c>
      <c r="C2490" s="67">
        <v>23249</v>
      </c>
      <c r="D2490" s="67" t="s">
        <v>36</v>
      </c>
    </row>
    <row r="2491" spans="1:4" s="74" customFormat="1" ht="15.95" customHeight="1" x14ac:dyDescent="0.25">
      <c r="A2491" s="111" t="s">
        <v>369</v>
      </c>
      <c r="B2491" s="67">
        <v>4579</v>
      </c>
      <c r="C2491" s="69" t="s">
        <v>36</v>
      </c>
      <c r="D2491" s="67">
        <v>4579</v>
      </c>
    </row>
    <row r="2492" spans="1:4" s="52" customFormat="1" ht="15.95" customHeight="1" x14ac:dyDescent="0.25">
      <c r="A2492" s="109" t="s">
        <v>1997</v>
      </c>
      <c r="B2492" s="69">
        <v>2228</v>
      </c>
      <c r="C2492" s="69" t="s">
        <v>36</v>
      </c>
      <c r="D2492" s="69">
        <v>2228</v>
      </c>
    </row>
    <row r="2493" spans="1:4" s="52" customFormat="1" ht="15.95" customHeight="1" x14ac:dyDescent="0.25">
      <c r="A2493" s="112" t="s">
        <v>1836</v>
      </c>
      <c r="B2493" s="69">
        <v>553</v>
      </c>
      <c r="C2493" s="69" t="s">
        <v>36</v>
      </c>
      <c r="D2493" s="69">
        <v>553</v>
      </c>
    </row>
    <row r="2494" spans="1:4" s="52" customFormat="1" ht="15.95" customHeight="1" x14ac:dyDescent="0.25">
      <c r="A2494" s="112" t="s">
        <v>2046</v>
      </c>
      <c r="B2494" s="69" t="s">
        <v>36</v>
      </c>
      <c r="C2494" s="69" t="s">
        <v>36</v>
      </c>
      <c r="D2494" s="69" t="s">
        <v>36</v>
      </c>
    </row>
    <row r="2495" spans="1:4" s="52" customFormat="1" ht="15.95" customHeight="1" x14ac:dyDescent="0.25">
      <c r="A2495" s="109" t="s">
        <v>1772</v>
      </c>
      <c r="B2495" s="69">
        <v>626</v>
      </c>
      <c r="C2495" s="69" t="s">
        <v>36</v>
      </c>
      <c r="D2495" s="69">
        <v>626</v>
      </c>
    </row>
    <row r="2496" spans="1:4" s="52" customFormat="1" ht="15.95" customHeight="1" x14ac:dyDescent="0.25">
      <c r="A2496" s="112" t="s">
        <v>2047</v>
      </c>
      <c r="B2496" s="69">
        <v>1172</v>
      </c>
      <c r="C2496" s="69" t="s">
        <v>36</v>
      </c>
      <c r="D2496" s="69">
        <v>1172</v>
      </c>
    </row>
    <row r="2497" spans="1:4" s="74" customFormat="1" ht="15.95" customHeight="1" x14ac:dyDescent="0.25">
      <c r="A2497" s="108" t="s">
        <v>1090</v>
      </c>
      <c r="B2497" s="67">
        <v>2587</v>
      </c>
      <c r="C2497" s="69" t="s">
        <v>36</v>
      </c>
      <c r="D2497" s="67">
        <v>2587</v>
      </c>
    </row>
    <row r="2498" spans="1:4" s="52" customFormat="1" ht="15.95" customHeight="1" x14ac:dyDescent="0.25">
      <c r="A2498" s="112" t="s">
        <v>1443</v>
      </c>
      <c r="B2498" s="69">
        <v>2331</v>
      </c>
      <c r="C2498" s="69" t="s">
        <v>36</v>
      </c>
      <c r="D2498" s="69">
        <v>2331</v>
      </c>
    </row>
    <row r="2499" spans="1:4" s="52" customFormat="1" ht="15.95" customHeight="1" x14ac:dyDescent="0.25">
      <c r="A2499" s="112" t="s">
        <v>2047</v>
      </c>
      <c r="B2499" s="69">
        <v>256</v>
      </c>
      <c r="C2499" s="69" t="s">
        <v>36</v>
      </c>
      <c r="D2499" s="69">
        <v>256</v>
      </c>
    </row>
    <row r="2500" spans="1:4" s="74" customFormat="1" ht="15.95" customHeight="1" x14ac:dyDescent="0.25">
      <c r="A2500" s="108" t="s">
        <v>1091</v>
      </c>
      <c r="B2500" s="67">
        <v>18261</v>
      </c>
      <c r="C2500" s="69" t="s">
        <v>36</v>
      </c>
      <c r="D2500" s="67">
        <v>18261</v>
      </c>
    </row>
    <row r="2501" spans="1:4" s="52" customFormat="1" ht="15.95" customHeight="1" x14ac:dyDescent="0.25">
      <c r="A2501" s="112" t="s">
        <v>2048</v>
      </c>
      <c r="B2501" s="69">
        <v>18261</v>
      </c>
      <c r="C2501" s="69" t="s">
        <v>36</v>
      </c>
      <c r="D2501" s="69">
        <v>18261</v>
      </c>
    </row>
    <row r="2502" spans="1:4" s="74" customFormat="1" ht="15.95" customHeight="1" x14ac:dyDescent="0.25">
      <c r="A2502" s="108" t="s">
        <v>1092</v>
      </c>
      <c r="B2502" s="67">
        <v>6047</v>
      </c>
      <c r="C2502" s="69" t="s">
        <v>36</v>
      </c>
      <c r="D2502" s="67">
        <v>6047</v>
      </c>
    </row>
    <row r="2503" spans="1:4" s="52" customFormat="1" ht="15.95" customHeight="1" x14ac:dyDescent="0.25">
      <c r="A2503" s="112" t="s">
        <v>2049</v>
      </c>
      <c r="B2503" s="69">
        <v>3627</v>
      </c>
      <c r="C2503" s="69" t="s">
        <v>36</v>
      </c>
      <c r="D2503" s="69">
        <v>3627</v>
      </c>
    </row>
    <row r="2504" spans="1:4" s="52" customFormat="1" ht="15.95" customHeight="1" x14ac:dyDescent="0.25">
      <c r="A2504" s="112" t="s">
        <v>1772</v>
      </c>
      <c r="B2504" s="69">
        <v>458</v>
      </c>
      <c r="C2504" s="69" t="s">
        <v>36</v>
      </c>
      <c r="D2504" s="69">
        <v>458</v>
      </c>
    </row>
    <row r="2505" spans="1:4" s="52" customFormat="1" ht="15.95" customHeight="1" x14ac:dyDescent="0.25">
      <c r="A2505" s="109" t="s">
        <v>2050</v>
      </c>
      <c r="B2505" s="69">
        <v>1962</v>
      </c>
      <c r="C2505" s="69" t="s">
        <v>36</v>
      </c>
      <c r="D2505" s="69">
        <v>1962</v>
      </c>
    </row>
    <row r="2506" spans="1:4" s="74" customFormat="1" ht="15.95" customHeight="1" x14ac:dyDescent="0.25">
      <c r="A2506" s="111" t="s">
        <v>1093</v>
      </c>
      <c r="B2506" s="67">
        <v>5519</v>
      </c>
      <c r="C2506" s="69" t="s">
        <v>36</v>
      </c>
      <c r="D2506" s="67">
        <v>5519</v>
      </c>
    </row>
    <row r="2507" spans="1:4" s="52" customFormat="1" ht="15.95" customHeight="1" x14ac:dyDescent="0.25">
      <c r="A2507" s="109" t="s">
        <v>2051</v>
      </c>
      <c r="B2507" s="69">
        <v>3920</v>
      </c>
      <c r="C2507" s="69" t="s">
        <v>36</v>
      </c>
      <c r="D2507" s="69">
        <v>3920</v>
      </c>
    </row>
    <row r="2508" spans="1:4" s="52" customFormat="1" ht="15.95" customHeight="1" x14ac:dyDescent="0.25">
      <c r="A2508" s="112" t="s">
        <v>437</v>
      </c>
      <c r="B2508" s="69">
        <v>444</v>
      </c>
      <c r="C2508" s="69" t="s">
        <v>36</v>
      </c>
      <c r="D2508" s="69">
        <v>444</v>
      </c>
    </row>
    <row r="2509" spans="1:4" s="52" customFormat="1" ht="15.95" customHeight="1" x14ac:dyDescent="0.25">
      <c r="A2509" s="112" t="s">
        <v>2052</v>
      </c>
      <c r="B2509" s="69">
        <v>1155</v>
      </c>
      <c r="C2509" s="69" t="s">
        <v>36</v>
      </c>
      <c r="D2509" s="69">
        <v>1155</v>
      </c>
    </row>
    <row r="2510" spans="1:4" s="74" customFormat="1" ht="15.95" customHeight="1" x14ac:dyDescent="0.25">
      <c r="A2510" s="108" t="s">
        <v>1094</v>
      </c>
      <c r="B2510" s="67">
        <v>8447</v>
      </c>
      <c r="C2510" s="69" t="s">
        <v>36</v>
      </c>
      <c r="D2510" s="67">
        <v>8447</v>
      </c>
    </row>
    <row r="2511" spans="1:4" s="52" customFormat="1" ht="15.95" customHeight="1" x14ac:dyDescent="0.25">
      <c r="A2511" s="112" t="s">
        <v>2053</v>
      </c>
      <c r="B2511" s="69">
        <v>3604</v>
      </c>
      <c r="C2511" s="69" t="s">
        <v>36</v>
      </c>
      <c r="D2511" s="69">
        <v>3604</v>
      </c>
    </row>
    <row r="2512" spans="1:4" s="52" customFormat="1" ht="15.95" customHeight="1" x14ac:dyDescent="0.25">
      <c r="A2512" s="109" t="s">
        <v>2054</v>
      </c>
      <c r="B2512" s="69">
        <v>815</v>
      </c>
      <c r="C2512" s="69" t="s">
        <v>36</v>
      </c>
      <c r="D2512" s="69">
        <v>815</v>
      </c>
    </row>
    <row r="2513" spans="1:4" s="52" customFormat="1" ht="15.95" customHeight="1" x14ac:dyDescent="0.25">
      <c r="A2513" s="112" t="s">
        <v>2055</v>
      </c>
      <c r="B2513" s="69">
        <v>2113</v>
      </c>
      <c r="C2513" s="69" t="s">
        <v>36</v>
      </c>
      <c r="D2513" s="69">
        <v>2113</v>
      </c>
    </row>
    <row r="2514" spans="1:4" s="52" customFormat="1" ht="15.95" customHeight="1" x14ac:dyDescent="0.25">
      <c r="A2514" s="112" t="s">
        <v>1599</v>
      </c>
      <c r="B2514" s="69">
        <v>1915</v>
      </c>
      <c r="C2514" s="69" t="s">
        <v>36</v>
      </c>
      <c r="D2514" s="69">
        <v>1915</v>
      </c>
    </row>
    <row r="2515" spans="1:4" s="74" customFormat="1" ht="15.95" customHeight="1" x14ac:dyDescent="0.25">
      <c r="A2515" s="108" t="s">
        <v>1095</v>
      </c>
      <c r="B2515" s="67">
        <v>4696</v>
      </c>
      <c r="C2515" s="69" t="s">
        <v>36</v>
      </c>
      <c r="D2515" s="67">
        <v>4696</v>
      </c>
    </row>
    <row r="2516" spans="1:4" s="52" customFormat="1" ht="15.95" customHeight="1" x14ac:dyDescent="0.25">
      <c r="A2516" s="112" t="s">
        <v>1164</v>
      </c>
      <c r="B2516" s="69">
        <v>4192</v>
      </c>
      <c r="C2516" s="69" t="s">
        <v>36</v>
      </c>
      <c r="D2516" s="69">
        <v>4192</v>
      </c>
    </row>
    <row r="2517" spans="1:4" s="52" customFormat="1" ht="15.95" customHeight="1" x14ac:dyDescent="0.25">
      <c r="A2517" s="109" t="s">
        <v>2056</v>
      </c>
      <c r="B2517" s="69">
        <v>504</v>
      </c>
      <c r="C2517" s="69" t="s">
        <v>36</v>
      </c>
      <c r="D2517" s="69">
        <v>504</v>
      </c>
    </row>
    <row r="2518" spans="1:4" s="74" customFormat="1" ht="15.95" customHeight="1" x14ac:dyDescent="0.25">
      <c r="A2518" s="111" t="s">
        <v>1096</v>
      </c>
      <c r="B2518" s="67">
        <v>6317</v>
      </c>
      <c r="C2518" s="69" t="s">
        <v>36</v>
      </c>
      <c r="D2518" s="67">
        <v>6317</v>
      </c>
    </row>
    <row r="2519" spans="1:4" s="52" customFormat="1" ht="15.95" customHeight="1" x14ac:dyDescent="0.25">
      <c r="A2519" s="112" t="s">
        <v>1566</v>
      </c>
      <c r="B2519" s="69">
        <v>1549</v>
      </c>
      <c r="C2519" s="69" t="s">
        <v>36</v>
      </c>
      <c r="D2519" s="69">
        <v>1549</v>
      </c>
    </row>
    <row r="2520" spans="1:4" s="52" customFormat="1" ht="15.95" customHeight="1" x14ac:dyDescent="0.25">
      <c r="A2520" s="109" t="s">
        <v>2057</v>
      </c>
      <c r="B2520" s="69">
        <v>812</v>
      </c>
      <c r="C2520" s="69" t="s">
        <v>36</v>
      </c>
      <c r="D2520" s="69">
        <v>812</v>
      </c>
    </row>
    <row r="2521" spans="1:4" s="52" customFormat="1" ht="15.95" customHeight="1" x14ac:dyDescent="0.25">
      <c r="A2521" s="112" t="s">
        <v>2058</v>
      </c>
      <c r="B2521" s="69">
        <v>87</v>
      </c>
      <c r="C2521" s="69" t="s">
        <v>36</v>
      </c>
      <c r="D2521" s="69">
        <v>87</v>
      </c>
    </row>
    <row r="2522" spans="1:4" s="52" customFormat="1" ht="15.95" customHeight="1" x14ac:dyDescent="0.25">
      <c r="A2522" s="109" t="s">
        <v>1734</v>
      </c>
      <c r="B2522" s="69">
        <v>1265</v>
      </c>
      <c r="C2522" s="69" t="s">
        <v>36</v>
      </c>
      <c r="D2522" s="69">
        <v>1265</v>
      </c>
    </row>
    <row r="2523" spans="1:4" s="52" customFormat="1" ht="15.95" customHeight="1" x14ac:dyDescent="0.25">
      <c r="A2523" s="112" t="s">
        <v>2059</v>
      </c>
      <c r="B2523" s="69">
        <v>753</v>
      </c>
      <c r="C2523" s="69" t="s">
        <v>36</v>
      </c>
      <c r="D2523" s="69">
        <v>753</v>
      </c>
    </row>
    <row r="2524" spans="1:4" s="52" customFormat="1" ht="15.95" customHeight="1" x14ac:dyDescent="0.25">
      <c r="A2524" s="112" t="s">
        <v>2060</v>
      </c>
      <c r="B2524" s="69">
        <v>368</v>
      </c>
      <c r="C2524" s="69" t="s">
        <v>36</v>
      </c>
      <c r="D2524" s="69">
        <v>368</v>
      </c>
    </row>
    <row r="2525" spans="1:4" s="52" customFormat="1" ht="15.95" customHeight="1" x14ac:dyDescent="0.25">
      <c r="A2525" s="109" t="s">
        <v>891</v>
      </c>
      <c r="B2525" s="69">
        <v>131</v>
      </c>
      <c r="C2525" s="69" t="s">
        <v>36</v>
      </c>
      <c r="D2525" s="69">
        <v>131</v>
      </c>
    </row>
    <row r="2526" spans="1:4" s="52" customFormat="1" ht="15.95" customHeight="1" x14ac:dyDescent="0.25">
      <c r="A2526" s="112" t="s">
        <v>433</v>
      </c>
      <c r="B2526" s="69">
        <v>553</v>
      </c>
      <c r="C2526" s="69" t="s">
        <v>36</v>
      </c>
      <c r="D2526" s="69">
        <v>553</v>
      </c>
    </row>
    <row r="2527" spans="1:4" s="52" customFormat="1" ht="15.95" customHeight="1" x14ac:dyDescent="0.25">
      <c r="A2527" s="109" t="s">
        <v>1856</v>
      </c>
      <c r="B2527" s="69">
        <v>799</v>
      </c>
      <c r="C2527" s="69" t="s">
        <v>36</v>
      </c>
      <c r="D2527" s="69">
        <v>799</v>
      </c>
    </row>
    <row r="2528" spans="1:4" s="74" customFormat="1" ht="15.95" customHeight="1" x14ac:dyDescent="0.25">
      <c r="A2528" s="111" t="s">
        <v>1097</v>
      </c>
      <c r="B2528" s="67">
        <v>8012</v>
      </c>
      <c r="C2528" s="69" t="s">
        <v>36</v>
      </c>
      <c r="D2528" s="67">
        <v>8012</v>
      </c>
    </row>
    <row r="2529" spans="1:4" s="52" customFormat="1" ht="15.95" customHeight="1" x14ac:dyDescent="0.25">
      <c r="A2529" s="112" t="s">
        <v>2061</v>
      </c>
      <c r="B2529" s="69">
        <v>8012</v>
      </c>
      <c r="C2529" s="69" t="s">
        <v>36</v>
      </c>
      <c r="D2529" s="69">
        <v>8012</v>
      </c>
    </row>
    <row r="2530" spans="1:4" s="74" customFormat="1" ht="15.95" customHeight="1" x14ac:dyDescent="0.25">
      <c r="A2530" s="108" t="s">
        <v>1098</v>
      </c>
      <c r="B2530" s="67">
        <v>8387</v>
      </c>
      <c r="C2530" s="69" t="s">
        <v>36</v>
      </c>
      <c r="D2530" s="67">
        <v>8387</v>
      </c>
    </row>
    <row r="2531" spans="1:4" s="52" customFormat="1" ht="15.95" customHeight="1" x14ac:dyDescent="0.25">
      <c r="A2531" s="112" t="s">
        <v>2062</v>
      </c>
      <c r="B2531" s="69">
        <v>6571</v>
      </c>
      <c r="C2531" s="69" t="s">
        <v>36</v>
      </c>
      <c r="D2531" s="69">
        <v>6571</v>
      </c>
    </row>
    <row r="2532" spans="1:4" s="52" customFormat="1" ht="15.95" customHeight="1" x14ac:dyDescent="0.25">
      <c r="A2532" s="109" t="s">
        <v>2063</v>
      </c>
      <c r="B2532" s="69">
        <v>1816</v>
      </c>
      <c r="C2532" s="69" t="s">
        <v>36</v>
      </c>
      <c r="D2532" s="69">
        <v>1816</v>
      </c>
    </row>
    <row r="2533" spans="1:4" s="74" customFormat="1" ht="15.95" customHeight="1" x14ac:dyDescent="0.25">
      <c r="A2533" s="111" t="s">
        <v>1099</v>
      </c>
      <c r="B2533" s="67">
        <v>8298</v>
      </c>
      <c r="C2533" s="69" t="s">
        <v>36</v>
      </c>
      <c r="D2533" s="67">
        <v>8298</v>
      </c>
    </row>
    <row r="2534" spans="1:4" s="52" customFormat="1" ht="15.95" customHeight="1" x14ac:dyDescent="0.25">
      <c r="A2534" s="112" t="s">
        <v>732</v>
      </c>
      <c r="B2534" s="69">
        <v>2950</v>
      </c>
      <c r="C2534" s="69" t="s">
        <v>36</v>
      </c>
      <c r="D2534" s="69">
        <v>2950</v>
      </c>
    </row>
    <row r="2535" spans="1:4" s="52" customFormat="1" ht="15.95" customHeight="1" x14ac:dyDescent="0.25">
      <c r="A2535" s="109" t="s">
        <v>2064</v>
      </c>
      <c r="B2535" s="69">
        <v>3953</v>
      </c>
      <c r="C2535" s="69" t="s">
        <v>36</v>
      </c>
      <c r="D2535" s="69">
        <v>3953</v>
      </c>
    </row>
    <row r="2536" spans="1:4" s="52" customFormat="1" ht="15.95" customHeight="1" x14ac:dyDescent="0.25">
      <c r="A2536" s="112" t="s">
        <v>2065</v>
      </c>
      <c r="B2536" s="69">
        <v>1395</v>
      </c>
      <c r="C2536" s="69" t="s">
        <v>36</v>
      </c>
      <c r="D2536" s="69">
        <v>1395</v>
      </c>
    </row>
    <row r="2537" spans="1:4" s="74" customFormat="1" ht="15.95" customHeight="1" x14ac:dyDescent="0.25">
      <c r="A2537" s="108" t="s">
        <v>1100</v>
      </c>
      <c r="B2537" s="67">
        <v>7680</v>
      </c>
      <c r="C2537" s="69" t="s">
        <v>36</v>
      </c>
      <c r="D2537" s="67">
        <v>7680</v>
      </c>
    </row>
    <row r="2538" spans="1:4" s="52" customFormat="1" ht="15.95" customHeight="1" x14ac:dyDescent="0.25">
      <c r="A2538" s="112" t="s">
        <v>2066</v>
      </c>
      <c r="B2538" s="69">
        <v>5123</v>
      </c>
      <c r="C2538" s="69" t="s">
        <v>36</v>
      </c>
      <c r="D2538" s="69">
        <v>5123</v>
      </c>
    </row>
    <row r="2539" spans="1:4" s="52" customFormat="1" ht="15.95" customHeight="1" x14ac:dyDescent="0.25">
      <c r="A2539" s="112" t="s">
        <v>2067</v>
      </c>
      <c r="B2539" s="69">
        <v>2557</v>
      </c>
      <c r="C2539" s="69" t="s">
        <v>36</v>
      </c>
      <c r="D2539" s="69">
        <v>2557</v>
      </c>
    </row>
    <row r="2540" spans="1:4" s="74" customFormat="1" ht="15.95" customHeight="1" x14ac:dyDescent="0.25">
      <c r="A2540" s="108" t="s">
        <v>1101</v>
      </c>
      <c r="B2540" s="67">
        <v>5562</v>
      </c>
      <c r="C2540" s="69" t="s">
        <v>36</v>
      </c>
      <c r="D2540" s="67">
        <v>5562</v>
      </c>
    </row>
    <row r="2541" spans="1:4" s="52" customFormat="1" ht="15.95" customHeight="1" x14ac:dyDescent="0.25">
      <c r="A2541" s="112" t="s">
        <v>2068</v>
      </c>
      <c r="B2541" s="69">
        <v>5562</v>
      </c>
      <c r="C2541" s="69" t="s">
        <v>36</v>
      </c>
      <c r="D2541" s="69">
        <v>5562</v>
      </c>
    </row>
    <row r="2542" spans="1:4" s="74" customFormat="1" ht="15.95" customHeight="1" x14ac:dyDescent="0.25">
      <c r="A2542" s="108" t="s">
        <v>1102</v>
      </c>
      <c r="B2542" s="67">
        <v>8405</v>
      </c>
      <c r="C2542" s="69" t="s">
        <v>36</v>
      </c>
      <c r="D2542" s="67">
        <v>8405</v>
      </c>
    </row>
    <row r="2543" spans="1:4" s="52" customFormat="1" ht="15.95" customHeight="1" x14ac:dyDescent="0.25">
      <c r="A2543" s="112" t="s">
        <v>636</v>
      </c>
      <c r="B2543" s="69">
        <v>1216</v>
      </c>
      <c r="C2543" s="69" t="s">
        <v>36</v>
      </c>
      <c r="D2543" s="69">
        <v>1216</v>
      </c>
    </row>
    <row r="2544" spans="1:4" s="52" customFormat="1" ht="15.95" customHeight="1" x14ac:dyDescent="0.25">
      <c r="A2544" s="112" t="s">
        <v>87</v>
      </c>
      <c r="B2544" s="69">
        <v>768</v>
      </c>
      <c r="C2544" s="69" t="s">
        <v>36</v>
      </c>
      <c r="D2544" s="69">
        <v>768</v>
      </c>
    </row>
    <row r="2545" spans="1:4" s="52" customFormat="1" ht="15.95" customHeight="1" x14ac:dyDescent="0.25">
      <c r="A2545" s="109" t="s">
        <v>1276</v>
      </c>
      <c r="B2545" s="69">
        <v>978</v>
      </c>
      <c r="C2545" s="69" t="s">
        <v>36</v>
      </c>
      <c r="D2545" s="69">
        <v>978</v>
      </c>
    </row>
    <row r="2546" spans="1:4" s="52" customFormat="1" ht="15.95" customHeight="1" x14ac:dyDescent="0.25">
      <c r="A2546" s="112" t="s">
        <v>2069</v>
      </c>
      <c r="B2546" s="69">
        <v>50</v>
      </c>
      <c r="C2546" s="69" t="s">
        <v>36</v>
      </c>
      <c r="D2546" s="69">
        <v>50</v>
      </c>
    </row>
    <row r="2547" spans="1:4" s="52" customFormat="1" ht="15.95" customHeight="1" x14ac:dyDescent="0.25">
      <c r="A2547" s="109" t="s">
        <v>2070</v>
      </c>
      <c r="B2547" s="69">
        <v>1345</v>
      </c>
      <c r="C2547" s="69" t="s">
        <v>36</v>
      </c>
      <c r="D2547" s="69">
        <v>1345</v>
      </c>
    </row>
    <row r="2548" spans="1:4" s="52" customFormat="1" ht="15.95" customHeight="1" x14ac:dyDescent="0.25">
      <c r="A2548" s="112" t="s">
        <v>2071</v>
      </c>
      <c r="B2548" s="69">
        <v>1397</v>
      </c>
      <c r="C2548" s="69" t="s">
        <v>36</v>
      </c>
      <c r="D2548" s="69">
        <v>1397</v>
      </c>
    </row>
    <row r="2549" spans="1:4" s="52" customFormat="1" ht="15.95" customHeight="1" x14ac:dyDescent="0.25">
      <c r="A2549" s="112" t="s">
        <v>1615</v>
      </c>
      <c r="B2549" s="69">
        <v>926</v>
      </c>
      <c r="C2549" s="69" t="s">
        <v>36</v>
      </c>
      <c r="D2549" s="69">
        <v>926</v>
      </c>
    </row>
    <row r="2550" spans="1:4" s="52" customFormat="1" ht="15.95" customHeight="1" x14ac:dyDescent="0.25">
      <c r="A2550" s="109" t="s">
        <v>2072</v>
      </c>
      <c r="B2550" s="69">
        <v>1725</v>
      </c>
      <c r="C2550" s="69" t="s">
        <v>36</v>
      </c>
      <c r="D2550" s="69">
        <v>1725</v>
      </c>
    </row>
    <row r="2551" spans="1:4" s="74" customFormat="1" ht="15.95" customHeight="1" x14ac:dyDescent="0.25">
      <c r="A2551" s="111" t="s">
        <v>1103</v>
      </c>
      <c r="B2551" s="67">
        <v>16825</v>
      </c>
      <c r="C2551" s="69" t="s">
        <v>36</v>
      </c>
      <c r="D2551" s="67">
        <v>16825</v>
      </c>
    </row>
    <row r="2552" spans="1:4" s="52" customFormat="1" ht="15.95" customHeight="1" x14ac:dyDescent="0.25">
      <c r="A2552" s="109" t="s">
        <v>2062</v>
      </c>
      <c r="B2552" s="69">
        <v>16718</v>
      </c>
      <c r="C2552" s="69" t="s">
        <v>36</v>
      </c>
      <c r="D2552" s="69">
        <v>16718</v>
      </c>
    </row>
    <row r="2553" spans="1:4" s="52" customFormat="1" ht="15.95" customHeight="1" x14ac:dyDescent="0.25">
      <c r="A2553" s="112" t="s">
        <v>1496</v>
      </c>
      <c r="B2553" s="69">
        <v>11</v>
      </c>
      <c r="C2553" s="69" t="s">
        <v>36</v>
      </c>
      <c r="D2553" s="69">
        <v>11</v>
      </c>
    </row>
    <row r="2554" spans="1:4" s="52" customFormat="1" ht="15.95" customHeight="1" x14ac:dyDescent="0.25">
      <c r="A2554" s="112" t="s">
        <v>2073</v>
      </c>
      <c r="B2554" s="69">
        <v>96</v>
      </c>
      <c r="C2554" s="69" t="s">
        <v>36</v>
      </c>
      <c r="D2554" s="69">
        <v>96</v>
      </c>
    </row>
    <row r="2555" spans="1:4" s="74" customFormat="1" ht="15.95" customHeight="1" x14ac:dyDescent="0.25">
      <c r="A2555" s="108" t="s">
        <v>1104</v>
      </c>
      <c r="B2555" s="67">
        <v>5143</v>
      </c>
      <c r="C2555" s="69" t="s">
        <v>36</v>
      </c>
      <c r="D2555" s="67">
        <v>5143</v>
      </c>
    </row>
    <row r="2556" spans="1:4" s="52" customFormat="1" ht="15.95" customHeight="1" x14ac:dyDescent="0.25">
      <c r="A2556" s="112" t="s">
        <v>2074</v>
      </c>
      <c r="B2556" s="69">
        <v>5081</v>
      </c>
      <c r="C2556" s="69" t="s">
        <v>36</v>
      </c>
      <c r="D2556" s="69">
        <v>5081</v>
      </c>
    </row>
    <row r="2557" spans="1:4" s="52" customFormat="1" ht="15.95" customHeight="1" x14ac:dyDescent="0.25">
      <c r="A2557" s="109" t="s">
        <v>2075</v>
      </c>
      <c r="B2557" s="69">
        <v>62</v>
      </c>
      <c r="C2557" s="69" t="s">
        <v>36</v>
      </c>
      <c r="D2557" s="69">
        <v>62</v>
      </c>
    </row>
    <row r="2558" spans="1:4" s="74" customFormat="1" ht="15.95" customHeight="1" x14ac:dyDescent="0.25">
      <c r="A2558" s="111" t="s">
        <v>1105</v>
      </c>
      <c r="B2558" s="67">
        <v>4397</v>
      </c>
      <c r="C2558" s="69" t="s">
        <v>36</v>
      </c>
      <c r="D2558" s="67">
        <v>4397</v>
      </c>
    </row>
    <row r="2559" spans="1:4" s="52" customFormat="1" ht="15.95" customHeight="1" x14ac:dyDescent="0.25">
      <c r="A2559" s="112" t="s">
        <v>1809</v>
      </c>
      <c r="B2559" s="69">
        <v>2481</v>
      </c>
      <c r="C2559" s="69" t="s">
        <v>36</v>
      </c>
      <c r="D2559" s="69">
        <v>2481</v>
      </c>
    </row>
    <row r="2560" spans="1:4" s="52" customFormat="1" ht="15.95" customHeight="1" x14ac:dyDescent="0.25">
      <c r="A2560" s="109" t="s">
        <v>2076</v>
      </c>
      <c r="B2560" s="69">
        <v>153</v>
      </c>
      <c r="C2560" s="69" t="s">
        <v>36</v>
      </c>
      <c r="D2560" s="69">
        <v>153</v>
      </c>
    </row>
    <row r="2561" spans="1:4" s="52" customFormat="1" ht="15.95" customHeight="1" x14ac:dyDescent="0.25">
      <c r="A2561" s="112" t="s">
        <v>2077</v>
      </c>
      <c r="B2561" s="69">
        <v>427</v>
      </c>
      <c r="C2561" s="69" t="s">
        <v>36</v>
      </c>
      <c r="D2561" s="69">
        <v>427</v>
      </c>
    </row>
    <row r="2562" spans="1:4" s="52" customFormat="1" ht="15.95" customHeight="1" x14ac:dyDescent="0.25">
      <c r="A2562" s="109" t="s">
        <v>2078</v>
      </c>
      <c r="B2562" s="69">
        <v>1336</v>
      </c>
      <c r="C2562" s="69" t="s">
        <v>36</v>
      </c>
      <c r="D2562" s="69">
        <v>1336</v>
      </c>
    </row>
    <row r="2563" spans="1:4" s="74" customFormat="1" ht="15.95" customHeight="1" x14ac:dyDescent="0.25">
      <c r="A2563" s="111" t="s">
        <v>1106</v>
      </c>
      <c r="B2563" s="67">
        <v>4405</v>
      </c>
      <c r="C2563" s="69" t="s">
        <v>36</v>
      </c>
      <c r="D2563" s="67">
        <v>4405</v>
      </c>
    </row>
    <row r="2564" spans="1:4" s="52" customFormat="1" ht="15.95" customHeight="1" x14ac:dyDescent="0.25">
      <c r="A2564" s="112" t="s">
        <v>2079</v>
      </c>
      <c r="B2564" s="69">
        <v>1318</v>
      </c>
      <c r="C2564" s="69" t="s">
        <v>36</v>
      </c>
      <c r="D2564" s="69">
        <v>1318</v>
      </c>
    </row>
    <row r="2565" spans="1:4" s="52" customFormat="1" ht="15.95" customHeight="1" x14ac:dyDescent="0.25">
      <c r="A2565" s="109" t="s">
        <v>2055</v>
      </c>
      <c r="B2565" s="69">
        <v>2218</v>
      </c>
      <c r="C2565" s="69" t="s">
        <v>36</v>
      </c>
      <c r="D2565" s="69">
        <v>2218</v>
      </c>
    </row>
    <row r="2566" spans="1:4" s="52" customFormat="1" ht="15.95" customHeight="1" x14ac:dyDescent="0.25">
      <c r="A2566" s="112" t="s">
        <v>2080</v>
      </c>
      <c r="B2566" s="69">
        <v>869</v>
      </c>
      <c r="C2566" s="69" t="s">
        <v>36</v>
      </c>
      <c r="D2566" s="69">
        <v>869</v>
      </c>
    </row>
    <row r="2567" spans="1:4" s="52" customFormat="1" ht="15.95" customHeight="1" x14ac:dyDescent="0.25">
      <c r="A2567" s="112"/>
      <c r="B2567" s="69"/>
      <c r="C2567" s="69"/>
      <c r="D2567" s="69"/>
    </row>
    <row r="2568" spans="1:4" s="52" customFormat="1" ht="15.95" customHeight="1" x14ac:dyDescent="0.2">
      <c r="A2568" s="115" t="s">
        <v>1107</v>
      </c>
      <c r="B2568" s="116">
        <v>1120827</v>
      </c>
      <c r="C2568" s="116">
        <v>1114584</v>
      </c>
      <c r="D2568" s="116">
        <v>6243</v>
      </c>
    </row>
    <row r="2569" spans="1:4" s="74" customFormat="1" ht="15.95" customHeight="1" x14ac:dyDescent="0.25">
      <c r="A2569" s="107" t="s">
        <v>1108</v>
      </c>
      <c r="B2569" s="67">
        <v>265451</v>
      </c>
      <c r="C2569" s="67">
        <v>265451</v>
      </c>
      <c r="D2569" s="69" t="s">
        <v>36</v>
      </c>
    </row>
    <row r="2570" spans="1:4" s="52" customFormat="1" ht="15.95" customHeight="1" x14ac:dyDescent="0.25">
      <c r="A2570" s="72" t="s">
        <v>1140</v>
      </c>
      <c r="B2570" s="69">
        <v>40606</v>
      </c>
      <c r="C2570" s="69">
        <v>40606</v>
      </c>
      <c r="D2570" s="69" t="s">
        <v>36</v>
      </c>
    </row>
    <row r="2571" spans="1:4" s="52" customFormat="1" ht="15.95" customHeight="1" x14ac:dyDescent="0.25">
      <c r="A2571" s="71" t="s">
        <v>1141</v>
      </c>
      <c r="B2571" s="69">
        <v>59087</v>
      </c>
      <c r="C2571" s="69">
        <v>59087</v>
      </c>
      <c r="D2571" s="69" t="s">
        <v>36</v>
      </c>
    </row>
    <row r="2572" spans="1:4" s="52" customFormat="1" ht="15.95" customHeight="1" x14ac:dyDescent="0.25">
      <c r="A2572" s="71" t="s">
        <v>1142</v>
      </c>
      <c r="B2572" s="69">
        <v>52544</v>
      </c>
      <c r="C2572" s="69">
        <v>52544</v>
      </c>
      <c r="D2572" s="69" t="s">
        <v>36</v>
      </c>
    </row>
    <row r="2573" spans="1:4" s="52" customFormat="1" ht="15.95" customHeight="1" x14ac:dyDescent="0.25">
      <c r="A2573" s="72" t="s">
        <v>1143</v>
      </c>
      <c r="B2573" s="69">
        <v>56922</v>
      </c>
      <c r="C2573" s="69">
        <v>56922</v>
      </c>
      <c r="D2573" s="69" t="s">
        <v>36</v>
      </c>
    </row>
    <row r="2574" spans="1:4" s="52" customFormat="1" ht="15.95" customHeight="1" x14ac:dyDescent="0.25">
      <c r="A2574" s="71" t="s">
        <v>1144</v>
      </c>
      <c r="B2574" s="69">
        <v>56292</v>
      </c>
      <c r="C2574" s="69">
        <v>56292</v>
      </c>
      <c r="D2574" s="69" t="s">
        <v>36</v>
      </c>
    </row>
    <row r="2575" spans="1:4" s="74" customFormat="1" ht="15.95" customHeight="1" x14ac:dyDescent="0.25">
      <c r="A2575" s="70" t="s">
        <v>1110</v>
      </c>
      <c r="B2575" s="67">
        <v>316745</v>
      </c>
      <c r="C2575" s="67">
        <v>316745</v>
      </c>
      <c r="D2575" s="67" t="s">
        <v>36</v>
      </c>
    </row>
    <row r="2576" spans="1:4" s="52" customFormat="1" ht="15.95" customHeight="1" x14ac:dyDescent="0.25">
      <c r="A2576" s="71" t="s">
        <v>1134</v>
      </c>
      <c r="B2576" s="69">
        <v>79480</v>
      </c>
      <c r="C2576" s="69">
        <v>79480</v>
      </c>
      <c r="D2576" s="69" t="s">
        <v>36</v>
      </c>
    </row>
    <row r="2577" spans="1:4" s="52" customFormat="1" ht="15.95" customHeight="1" x14ac:dyDescent="0.25">
      <c r="A2577" s="71" t="s">
        <v>1135</v>
      </c>
      <c r="B2577" s="69">
        <v>32014</v>
      </c>
      <c r="C2577" s="69">
        <v>32014</v>
      </c>
      <c r="D2577" s="69" t="s">
        <v>36</v>
      </c>
    </row>
    <row r="2578" spans="1:4" s="52" customFormat="1" ht="15.95" customHeight="1" x14ac:dyDescent="0.25">
      <c r="A2578" s="72" t="s">
        <v>1136</v>
      </c>
      <c r="B2578" s="69">
        <v>40719</v>
      </c>
      <c r="C2578" s="69">
        <v>40719</v>
      </c>
      <c r="D2578" s="69" t="s">
        <v>36</v>
      </c>
    </row>
    <row r="2579" spans="1:4" s="52" customFormat="1" ht="15.95" customHeight="1" x14ac:dyDescent="0.25">
      <c r="A2579" s="71" t="s">
        <v>1137</v>
      </c>
      <c r="B2579" s="69">
        <v>32757</v>
      </c>
      <c r="C2579" s="69">
        <v>32757</v>
      </c>
      <c r="D2579" s="69" t="s">
        <v>36</v>
      </c>
    </row>
    <row r="2580" spans="1:4" s="52" customFormat="1" ht="15.95" customHeight="1" x14ac:dyDescent="0.25">
      <c r="A2580" s="72" t="s">
        <v>1138</v>
      </c>
      <c r="B2580" s="69">
        <v>65105</v>
      </c>
      <c r="C2580" s="69">
        <v>65105</v>
      </c>
      <c r="D2580" s="69" t="s">
        <v>36</v>
      </c>
    </row>
    <row r="2581" spans="1:4" s="52" customFormat="1" ht="15.95" customHeight="1" x14ac:dyDescent="0.25">
      <c r="A2581" s="71" t="s">
        <v>1139</v>
      </c>
      <c r="B2581" s="69">
        <v>66670</v>
      </c>
      <c r="C2581" s="69">
        <v>66670</v>
      </c>
      <c r="D2581" s="69" t="s">
        <v>36</v>
      </c>
    </row>
    <row r="2582" spans="1:4" s="74" customFormat="1" ht="15.95" customHeight="1" x14ac:dyDescent="0.25">
      <c r="A2582" s="107" t="s">
        <v>1111</v>
      </c>
      <c r="B2582" s="67">
        <v>237385</v>
      </c>
      <c r="C2582" s="67">
        <v>237385</v>
      </c>
      <c r="D2582" s="67" t="s">
        <v>36</v>
      </c>
    </row>
    <row r="2583" spans="1:4" s="52" customFormat="1" ht="15.95" customHeight="1" x14ac:dyDescent="0.25">
      <c r="A2583" s="72" t="s">
        <v>1129</v>
      </c>
      <c r="B2583" s="69">
        <v>70109</v>
      </c>
      <c r="C2583" s="69">
        <v>70109</v>
      </c>
      <c r="D2583" s="69" t="s">
        <v>36</v>
      </c>
    </row>
    <row r="2584" spans="1:4" s="74" customFormat="1" ht="15.95" customHeight="1" x14ac:dyDescent="0.25">
      <c r="A2584" s="71" t="s">
        <v>1130</v>
      </c>
      <c r="B2584" s="69">
        <v>36961</v>
      </c>
      <c r="C2584" s="69">
        <v>36961</v>
      </c>
      <c r="D2584" s="67" t="s">
        <v>36</v>
      </c>
    </row>
    <row r="2585" spans="1:4" s="52" customFormat="1" ht="15.95" customHeight="1" x14ac:dyDescent="0.25">
      <c r="A2585" s="72" t="s">
        <v>1131</v>
      </c>
      <c r="B2585" s="69">
        <v>28549</v>
      </c>
      <c r="C2585" s="69">
        <v>28549</v>
      </c>
      <c r="D2585" s="69" t="s">
        <v>36</v>
      </c>
    </row>
    <row r="2586" spans="1:4" s="52" customFormat="1" ht="15.95" customHeight="1" x14ac:dyDescent="0.25">
      <c r="A2586" s="71" t="s">
        <v>1132</v>
      </c>
      <c r="B2586" s="69">
        <v>39559</v>
      </c>
      <c r="C2586" s="69">
        <v>39559</v>
      </c>
      <c r="D2586" s="69" t="s">
        <v>36</v>
      </c>
    </row>
    <row r="2587" spans="1:4" s="52" customFormat="1" ht="15.95" customHeight="1" x14ac:dyDescent="0.25">
      <c r="A2587" s="72" t="s">
        <v>1133</v>
      </c>
      <c r="B2587" s="69">
        <v>62207</v>
      </c>
      <c r="C2587" s="69">
        <v>62207</v>
      </c>
      <c r="D2587" s="69" t="s">
        <v>36</v>
      </c>
    </row>
    <row r="2588" spans="1:4" s="74" customFormat="1" ht="15.95" customHeight="1" x14ac:dyDescent="0.25">
      <c r="A2588" s="107" t="s">
        <v>1112</v>
      </c>
      <c r="B2588" s="67">
        <v>283981</v>
      </c>
      <c r="C2588" s="67">
        <v>283981</v>
      </c>
      <c r="D2588" s="67" t="s">
        <v>36</v>
      </c>
    </row>
    <row r="2589" spans="1:4" s="52" customFormat="1" ht="15.95" customHeight="1" x14ac:dyDescent="0.25">
      <c r="A2589" s="72" t="s">
        <v>1124</v>
      </c>
      <c r="B2589" s="69">
        <v>60400</v>
      </c>
      <c r="C2589" s="69">
        <v>60400</v>
      </c>
      <c r="D2589" s="69" t="s">
        <v>36</v>
      </c>
    </row>
    <row r="2590" spans="1:4" s="52" customFormat="1" ht="15.95" customHeight="1" x14ac:dyDescent="0.25">
      <c r="A2590" s="71" t="s">
        <v>1125</v>
      </c>
      <c r="B2590" s="69">
        <v>53560</v>
      </c>
      <c r="C2590" s="69">
        <v>53560</v>
      </c>
      <c r="D2590" s="69" t="s">
        <v>36</v>
      </c>
    </row>
    <row r="2591" spans="1:4" s="52" customFormat="1" ht="15.95" customHeight="1" x14ac:dyDescent="0.25">
      <c r="A2591" s="72" t="s">
        <v>1126</v>
      </c>
      <c r="B2591" s="69">
        <v>44980</v>
      </c>
      <c r="C2591" s="69">
        <v>44980</v>
      </c>
      <c r="D2591" s="69" t="s">
        <v>36</v>
      </c>
    </row>
    <row r="2592" spans="1:4" s="52" customFormat="1" ht="15.95" customHeight="1" x14ac:dyDescent="0.25">
      <c r="A2592" s="71" t="s">
        <v>1127</v>
      </c>
      <c r="B2592" s="69">
        <v>48500</v>
      </c>
      <c r="C2592" s="69">
        <v>48500</v>
      </c>
      <c r="D2592" s="69" t="s">
        <v>36</v>
      </c>
    </row>
    <row r="2593" spans="1:4" s="52" customFormat="1" ht="15.95" customHeight="1" x14ac:dyDescent="0.25">
      <c r="A2593" s="72" t="s">
        <v>1128</v>
      </c>
      <c r="B2593" s="69">
        <v>76541</v>
      </c>
      <c r="C2593" s="69">
        <v>76541</v>
      </c>
      <c r="D2593" s="69" t="s">
        <v>36</v>
      </c>
    </row>
    <row r="2594" spans="1:4" s="74" customFormat="1" ht="15.95" customHeight="1" x14ac:dyDescent="0.25">
      <c r="A2594" s="107" t="s">
        <v>1109</v>
      </c>
      <c r="B2594" s="67">
        <v>11022</v>
      </c>
      <c r="C2594" s="67">
        <v>11022</v>
      </c>
      <c r="D2594" s="67" t="s">
        <v>36</v>
      </c>
    </row>
    <row r="2595" spans="1:4" s="74" customFormat="1" ht="15.95" customHeight="1" x14ac:dyDescent="0.25">
      <c r="A2595" s="107" t="s">
        <v>1497</v>
      </c>
      <c r="B2595" s="67">
        <v>6243</v>
      </c>
      <c r="C2595" s="67" t="s">
        <v>36</v>
      </c>
      <c r="D2595" s="67">
        <v>6243</v>
      </c>
    </row>
    <row r="2596" spans="1:4" s="52" customFormat="1" ht="15.95" customHeight="1" x14ac:dyDescent="0.25">
      <c r="A2596" s="72"/>
      <c r="B2596" s="69"/>
      <c r="C2596" s="69"/>
      <c r="D2596" s="69"/>
    </row>
    <row r="2597" spans="1:4" s="52" customFormat="1" ht="15.95" customHeight="1" x14ac:dyDescent="0.2">
      <c r="A2597" s="115" t="s">
        <v>8</v>
      </c>
      <c r="B2597" s="116">
        <v>353080</v>
      </c>
      <c r="C2597" s="116">
        <v>315881</v>
      </c>
      <c r="D2597" s="116">
        <v>37199</v>
      </c>
    </row>
    <row r="2598" spans="1:4" s="52" customFormat="1" ht="15.95" customHeight="1" x14ac:dyDescent="0.25">
      <c r="A2598" s="71" t="s">
        <v>1147</v>
      </c>
      <c r="B2598" s="69">
        <v>29807</v>
      </c>
      <c r="C2598" s="69">
        <v>29807</v>
      </c>
      <c r="D2598" s="69" t="s">
        <v>36</v>
      </c>
    </row>
    <row r="2599" spans="1:4" s="52" customFormat="1" ht="15.95" customHeight="1" x14ac:dyDescent="0.25">
      <c r="A2599" s="72" t="s">
        <v>1148</v>
      </c>
      <c r="B2599" s="69">
        <v>57785</v>
      </c>
      <c r="C2599" s="69">
        <v>57785</v>
      </c>
      <c r="D2599" s="69" t="s">
        <v>36</v>
      </c>
    </row>
    <row r="2600" spans="1:4" s="52" customFormat="1" ht="15.95" customHeight="1" x14ac:dyDescent="0.25">
      <c r="A2600" s="71" t="s">
        <v>1149</v>
      </c>
      <c r="B2600" s="69">
        <v>50076</v>
      </c>
      <c r="C2600" s="69">
        <v>50076</v>
      </c>
      <c r="D2600" s="69" t="s">
        <v>36</v>
      </c>
    </row>
    <row r="2601" spans="1:4" s="52" customFormat="1" ht="15.95" customHeight="1" x14ac:dyDescent="0.25">
      <c r="A2601" s="72" t="s">
        <v>1150</v>
      </c>
      <c r="B2601" s="69">
        <v>71456</v>
      </c>
      <c r="C2601" s="69">
        <v>71456</v>
      </c>
      <c r="D2601" s="69" t="s">
        <v>36</v>
      </c>
    </row>
    <row r="2602" spans="1:4" s="52" customFormat="1" ht="15.95" customHeight="1" x14ac:dyDescent="0.25">
      <c r="A2602" s="71" t="s">
        <v>1151</v>
      </c>
      <c r="B2602" s="69">
        <v>44182</v>
      </c>
      <c r="C2602" s="69">
        <v>44182</v>
      </c>
      <c r="D2602" s="69" t="s">
        <v>36</v>
      </c>
    </row>
    <row r="2603" spans="1:4" s="52" customFormat="1" ht="15.95" customHeight="1" x14ac:dyDescent="0.25">
      <c r="A2603" s="72" t="s">
        <v>1152</v>
      </c>
      <c r="B2603" s="69">
        <v>62575</v>
      </c>
      <c r="C2603" s="69">
        <v>62575</v>
      </c>
      <c r="D2603" s="69" t="s">
        <v>36</v>
      </c>
    </row>
    <row r="2604" spans="1:4" s="74" customFormat="1" ht="15.95" customHeight="1" x14ac:dyDescent="0.25">
      <c r="A2604" s="111" t="s">
        <v>1113</v>
      </c>
      <c r="B2604" s="67">
        <v>37199</v>
      </c>
      <c r="C2604" s="67" t="s">
        <v>36</v>
      </c>
      <c r="D2604" s="67">
        <v>37199</v>
      </c>
    </row>
    <row r="2605" spans="1:4" s="52" customFormat="1" ht="15.95" customHeight="1" x14ac:dyDescent="0.25">
      <c r="A2605" s="72" t="s">
        <v>1841</v>
      </c>
      <c r="B2605" s="69">
        <v>2273</v>
      </c>
      <c r="C2605" s="69" t="s">
        <v>36</v>
      </c>
      <c r="D2605" s="69">
        <v>2273</v>
      </c>
    </row>
    <row r="2606" spans="1:4" s="52" customFormat="1" ht="15.95" customHeight="1" x14ac:dyDescent="0.25">
      <c r="A2606" s="71" t="s">
        <v>1842</v>
      </c>
      <c r="B2606" s="69">
        <v>2417</v>
      </c>
      <c r="C2606" s="69" t="s">
        <v>36</v>
      </c>
      <c r="D2606" s="69">
        <v>2417</v>
      </c>
    </row>
    <row r="2607" spans="1:4" s="52" customFormat="1" ht="15.95" customHeight="1" x14ac:dyDescent="0.25">
      <c r="A2607" s="72" t="s">
        <v>1843</v>
      </c>
      <c r="B2607" s="69">
        <v>4921</v>
      </c>
      <c r="C2607" s="69" t="s">
        <v>36</v>
      </c>
      <c r="D2607" s="69">
        <v>4921</v>
      </c>
    </row>
    <row r="2608" spans="1:4" s="52" customFormat="1" ht="15.95" customHeight="1" x14ac:dyDescent="0.25">
      <c r="A2608" s="71" t="s">
        <v>732</v>
      </c>
      <c r="B2608" s="69">
        <v>4539</v>
      </c>
      <c r="C2608" s="69" t="s">
        <v>36</v>
      </c>
      <c r="D2608" s="69">
        <v>4539</v>
      </c>
    </row>
    <row r="2609" spans="1:4" s="52" customFormat="1" ht="15.95" customHeight="1" x14ac:dyDescent="0.25">
      <c r="A2609" s="72" t="s">
        <v>641</v>
      </c>
      <c r="B2609" s="69">
        <v>5326</v>
      </c>
      <c r="C2609" s="69" t="s">
        <v>36</v>
      </c>
      <c r="D2609" s="69">
        <v>5326</v>
      </c>
    </row>
    <row r="2610" spans="1:4" s="52" customFormat="1" ht="15.95" customHeight="1" x14ac:dyDescent="0.25">
      <c r="A2610" s="71" t="s">
        <v>1844</v>
      </c>
      <c r="B2610" s="69">
        <v>6476</v>
      </c>
      <c r="C2610" s="69" t="s">
        <v>36</v>
      </c>
      <c r="D2610" s="69">
        <v>6476</v>
      </c>
    </row>
    <row r="2611" spans="1:4" s="52" customFormat="1" ht="15.95" customHeight="1" x14ac:dyDescent="0.25">
      <c r="A2611" s="72" t="s">
        <v>1845</v>
      </c>
      <c r="B2611" s="69">
        <v>2079</v>
      </c>
      <c r="C2611" s="69" t="s">
        <v>36</v>
      </c>
      <c r="D2611" s="69">
        <v>2079</v>
      </c>
    </row>
    <row r="2612" spans="1:4" s="52" customFormat="1" ht="15.95" customHeight="1" x14ac:dyDescent="0.25">
      <c r="A2612" s="71" t="s">
        <v>642</v>
      </c>
      <c r="B2612" s="69">
        <v>4178</v>
      </c>
      <c r="C2612" s="69" t="s">
        <v>36</v>
      </c>
      <c r="D2612" s="69">
        <v>4178</v>
      </c>
    </row>
    <row r="2613" spans="1:4" s="52" customFormat="1" ht="15.95" customHeight="1" x14ac:dyDescent="0.25">
      <c r="A2613" s="72" t="s">
        <v>574</v>
      </c>
      <c r="B2613" s="69">
        <v>2052</v>
      </c>
      <c r="C2613" s="69" t="s">
        <v>36</v>
      </c>
      <c r="D2613" s="69">
        <v>2052</v>
      </c>
    </row>
    <row r="2614" spans="1:4" s="52" customFormat="1" ht="15.95" customHeight="1" x14ac:dyDescent="0.25">
      <c r="A2614" s="71" t="s">
        <v>1846</v>
      </c>
      <c r="B2614" s="69">
        <v>1564</v>
      </c>
      <c r="C2614" s="69" t="s">
        <v>36</v>
      </c>
      <c r="D2614" s="69">
        <v>1564</v>
      </c>
    </row>
    <row r="2615" spans="1:4" s="52" customFormat="1" ht="15.95" customHeight="1" x14ac:dyDescent="0.25">
      <c r="A2615" s="72" t="s">
        <v>1847</v>
      </c>
      <c r="B2615" s="69">
        <v>1374</v>
      </c>
      <c r="C2615" s="69" t="s">
        <v>36</v>
      </c>
      <c r="D2615" s="69">
        <v>1374</v>
      </c>
    </row>
    <row r="2616" spans="1:4" s="52" customFormat="1" ht="15.95" customHeight="1" x14ac:dyDescent="0.2">
      <c r="A2616" s="104"/>
      <c r="B2616" s="75"/>
      <c r="C2616" s="75"/>
      <c r="D2616" s="75"/>
    </row>
    <row r="2617" spans="1:4" ht="12.95" customHeight="1" x14ac:dyDescent="0.25">
      <c r="A2617" s="52"/>
      <c r="B2617" s="69"/>
      <c r="C2617" s="69"/>
      <c r="D2617" s="69"/>
    </row>
    <row r="2618" spans="1:4" ht="56.25" customHeight="1" x14ac:dyDescent="0.2">
      <c r="A2618" s="320" t="s">
        <v>1163</v>
      </c>
      <c r="B2618" s="321"/>
      <c r="C2618" s="321"/>
      <c r="D2618" s="321"/>
    </row>
    <row r="2619" spans="1:4" x14ac:dyDescent="0.2">
      <c r="A2619" s="37"/>
      <c r="B2619" s="34"/>
      <c r="C2619" s="34"/>
      <c r="D2619" s="34"/>
    </row>
    <row r="2620" spans="1:4" x14ac:dyDescent="0.2">
      <c r="A2620" s="37"/>
      <c r="B2620" s="34"/>
      <c r="C2620" s="34"/>
      <c r="D2620" s="34"/>
    </row>
    <row r="2621" spans="1:4" x14ac:dyDescent="0.2">
      <c r="A2621" s="37"/>
      <c r="B2621" s="38"/>
      <c r="C2621" s="38"/>
      <c r="D2621" s="38"/>
    </row>
    <row r="2622" spans="1:4" x14ac:dyDescent="0.2">
      <c r="A2622" s="35"/>
      <c r="B2622" s="34"/>
      <c r="C2622" s="34"/>
      <c r="D2622" s="34"/>
    </row>
    <row r="2623" spans="1:4" x14ac:dyDescent="0.2">
      <c r="A2623" s="37"/>
      <c r="B2623" s="34"/>
      <c r="C2623" s="34"/>
      <c r="D2623" s="34"/>
    </row>
    <row r="2624" spans="1:4" x14ac:dyDescent="0.2">
      <c r="A2624" s="37"/>
      <c r="B2624" s="34"/>
      <c r="C2624" s="34"/>
      <c r="D2624" s="34"/>
    </row>
    <row r="2625" spans="1:4" x14ac:dyDescent="0.2">
      <c r="A2625" s="37"/>
      <c r="B2625" s="34"/>
      <c r="C2625" s="34"/>
      <c r="D2625" s="34"/>
    </row>
    <row r="2626" spans="1:4" x14ac:dyDescent="0.2">
      <c r="A2626" s="37"/>
      <c r="B2626" s="34"/>
      <c r="C2626" s="34"/>
      <c r="D2626" s="34"/>
    </row>
    <row r="2627" spans="1:4" x14ac:dyDescent="0.2">
      <c r="A2627" s="35"/>
      <c r="B2627" s="39"/>
      <c r="C2627" s="39"/>
      <c r="D2627" s="39"/>
    </row>
    <row r="2628" spans="1:4" x14ac:dyDescent="0.2">
      <c r="A2628" s="37"/>
      <c r="B2628" s="39"/>
      <c r="C2628" s="39"/>
      <c r="D2628" s="39"/>
    </row>
    <row r="2629" spans="1:4" x14ac:dyDescent="0.2">
      <c r="A2629" s="40"/>
      <c r="B2629" s="39"/>
      <c r="C2629" s="39"/>
      <c r="D2629" s="39"/>
    </row>
    <row r="2630" spans="1:4" x14ac:dyDescent="0.2">
      <c r="A2630" s="35"/>
      <c r="B2630" s="39"/>
      <c r="C2630" s="39"/>
      <c r="D2630" s="39"/>
    </row>
    <row r="2631" spans="1:4" x14ac:dyDescent="0.2">
      <c r="A2631" s="40"/>
      <c r="B2631" s="39"/>
      <c r="C2631" s="39"/>
      <c r="D2631" s="39"/>
    </row>
    <row r="2632" spans="1:4" x14ac:dyDescent="0.2">
      <c r="A2632" s="40"/>
      <c r="B2632" s="39"/>
      <c r="C2632" s="39"/>
      <c r="D2632" s="39"/>
    </row>
    <row r="2633" spans="1:4" x14ac:dyDescent="0.2">
      <c r="A2633" s="40"/>
      <c r="B2633" s="39"/>
      <c r="C2633" s="39"/>
      <c r="D2633" s="39"/>
    </row>
    <row r="2634" spans="1:4" x14ac:dyDescent="0.2">
      <c r="A2634" s="40"/>
      <c r="B2634" s="39"/>
      <c r="C2634" s="39"/>
      <c r="D2634" s="39"/>
    </row>
    <row r="2635" spans="1:4" x14ac:dyDescent="0.2">
      <c r="A2635" s="35"/>
      <c r="B2635" s="39"/>
      <c r="C2635" s="39"/>
      <c r="D2635" s="39"/>
    </row>
    <row r="2636" spans="1:4" x14ac:dyDescent="0.2">
      <c r="A2636" s="40"/>
      <c r="B2636" s="39"/>
      <c r="C2636" s="39"/>
      <c r="D2636" s="39"/>
    </row>
    <row r="2637" spans="1:4" x14ac:dyDescent="0.2">
      <c r="A2637" s="35"/>
      <c r="B2637" s="39"/>
      <c r="C2637" s="39"/>
      <c r="D2637" s="39"/>
    </row>
    <row r="2638" spans="1:4" x14ac:dyDescent="0.2">
      <c r="A2638" s="40"/>
      <c r="B2638" s="39"/>
      <c r="C2638" s="39"/>
      <c r="D2638" s="39"/>
    </row>
    <row r="2639" spans="1:4" x14ac:dyDescent="0.2">
      <c r="A2639" s="40"/>
      <c r="B2639" s="39"/>
      <c r="C2639" s="39"/>
      <c r="D2639" s="39"/>
    </row>
    <row r="2640" spans="1:4" x14ac:dyDescent="0.2">
      <c r="A2640" s="40"/>
      <c r="B2640" s="39"/>
      <c r="C2640" s="39"/>
      <c r="D2640" s="39"/>
    </row>
    <row r="2641" spans="1:4" x14ac:dyDescent="0.2">
      <c r="A2641" s="40"/>
      <c r="B2641" s="39"/>
      <c r="C2641" s="39"/>
      <c r="D2641" s="39"/>
    </row>
    <row r="2642" spans="1:4" x14ac:dyDescent="0.2">
      <c r="A2642" s="40"/>
      <c r="B2642" s="39"/>
      <c r="C2642" s="39"/>
      <c r="D2642" s="39"/>
    </row>
    <row r="2643" spans="1:4" x14ac:dyDescent="0.2">
      <c r="A2643" s="40"/>
      <c r="B2643" s="39"/>
      <c r="C2643" s="39"/>
      <c r="D2643" s="39"/>
    </row>
    <row r="2644" spans="1:4" x14ac:dyDescent="0.2">
      <c r="A2644" s="40"/>
      <c r="B2644" s="39"/>
      <c r="C2644" s="39"/>
      <c r="D2644" s="39"/>
    </row>
    <row r="2645" spans="1:4" x14ac:dyDescent="0.2">
      <c r="A2645" s="40"/>
      <c r="B2645" s="39"/>
      <c r="C2645" s="39"/>
      <c r="D2645" s="39"/>
    </row>
    <row r="2646" spans="1:4" x14ac:dyDescent="0.2">
      <c r="A2646" s="40"/>
      <c r="B2646" s="39"/>
      <c r="C2646" s="39"/>
      <c r="D2646" s="39"/>
    </row>
    <row r="2647" spans="1:4" x14ac:dyDescent="0.2">
      <c r="A2647" s="40"/>
      <c r="B2647" s="39"/>
      <c r="C2647" s="39"/>
      <c r="D2647" s="39"/>
    </row>
    <row r="2648" spans="1:4" x14ac:dyDescent="0.2">
      <c r="A2648" s="40"/>
      <c r="B2648" s="39"/>
      <c r="C2648" s="39"/>
      <c r="D2648" s="39"/>
    </row>
    <row r="2649" spans="1:4" x14ac:dyDescent="0.2">
      <c r="A2649" s="40"/>
      <c r="B2649" s="39"/>
      <c r="C2649" s="39"/>
      <c r="D2649" s="39"/>
    </row>
    <row r="2650" spans="1:4" x14ac:dyDescent="0.2">
      <c r="A2650" s="40"/>
      <c r="B2650" s="39"/>
      <c r="C2650" s="39"/>
      <c r="D2650" s="39"/>
    </row>
    <row r="2651" spans="1:4" x14ac:dyDescent="0.2">
      <c r="A2651" s="40"/>
      <c r="B2651" s="39"/>
      <c r="C2651" s="39"/>
      <c r="D2651" s="39"/>
    </row>
    <row r="2652" spans="1:4" x14ac:dyDescent="0.2">
      <c r="A2652" s="40"/>
      <c r="B2652" s="39"/>
      <c r="C2652" s="39"/>
      <c r="D2652" s="39"/>
    </row>
    <row r="2653" spans="1:4" x14ac:dyDescent="0.2">
      <c r="A2653" s="40"/>
      <c r="B2653" s="39"/>
      <c r="C2653" s="39"/>
      <c r="D2653" s="39"/>
    </row>
    <row r="2654" spans="1:4" x14ac:dyDescent="0.2">
      <c r="A2654" s="40"/>
      <c r="B2654" s="39"/>
      <c r="C2654" s="39"/>
      <c r="D2654" s="39"/>
    </row>
    <row r="2655" spans="1:4" x14ac:dyDescent="0.2">
      <c r="A2655" s="40"/>
      <c r="B2655" s="39"/>
      <c r="C2655" s="39"/>
      <c r="D2655" s="39"/>
    </row>
    <row r="2656" spans="1:4" x14ac:dyDescent="0.2">
      <c r="A2656" s="41"/>
      <c r="B2656" s="42"/>
      <c r="C2656" s="42"/>
      <c r="D2656" s="42"/>
    </row>
    <row r="2657" spans="1:4" x14ac:dyDescent="0.2">
      <c r="A2657" s="33"/>
      <c r="B2657" s="34"/>
      <c r="C2657" s="34"/>
      <c r="D2657" s="34"/>
    </row>
    <row r="2658" spans="1:4" x14ac:dyDescent="0.2">
      <c r="A2658" s="40"/>
      <c r="B2658" s="39"/>
      <c r="C2658" s="39"/>
      <c r="D2658" s="39"/>
    </row>
    <row r="2659" spans="1:4" x14ac:dyDescent="0.2">
      <c r="A2659" s="40"/>
      <c r="B2659" s="39"/>
      <c r="C2659" s="39"/>
      <c r="D2659" s="39"/>
    </row>
    <row r="2660" spans="1:4" x14ac:dyDescent="0.2">
      <c r="A2660" s="40"/>
      <c r="B2660" s="39"/>
      <c r="C2660" s="39"/>
      <c r="D2660" s="39"/>
    </row>
    <row r="2661" spans="1:4" x14ac:dyDescent="0.2">
      <c r="A2661" s="40"/>
      <c r="B2661" s="39"/>
      <c r="C2661" s="39"/>
      <c r="D2661" s="39"/>
    </row>
    <row r="2662" spans="1:4" x14ac:dyDescent="0.2">
      <c r="A2662" s="40"/>
      <c r="B2662" s="39"/>
      <c r="C2662" s="39"/>
      <c r="D2662" s="39"/>
    </row>
    <row r="2663" spans="1:4" x14ac:dyDescent="0.2">
      <c r="A2663" s="33"/>
      <c r="B2663" s="34"/>
      <c r="C2663" s="34"/>
      <c r="D2663" s="34"/>
    </row>
    <row r="2664" spans="1:4" x14ac:dyDescent="0.2">
      <c r="A2664" s="33"/>
      <c r="B2664" s="34"/>
      <c r="C2664" s="34"/>
      <c r="D2664" s="34"/>
    </row>
    <row r="2665" spans="1:4" x14ac:dyDescent="0.2">
      <c r="A2665" s="33"/>
      <c r="B2665" s="34"/>
      <c r="C2665" s="34"/>
      <c r="D2665" s="34"/>
    </row>
    <row r="2666" spans="1:4" x14ac:dyDescent="0.2">
      <c r="A2666" s="33"/>
      <c r="B2666" s="34"/>
      <c r="C2666" s="34"/>
      <c r="D2666" s="34"/>
    </row>
    <row r="2667" spans="1:4" x14ac:dyDescent="0.2">
      <c r="A2667" s="33"/>
      <c r="B2667" s="34"/>
      <c r="C2667" s="34"/>
      <c r="D2667" s="34"/>
    </row>
    <row r="2668" spans="1:4" x14ac:dyDescent="0.2">
      <c r="A2668" s="33"/>
      <c r="B2668" s="34"/>
      <c r="C2668" s="34"/>
      <c r="D2668" s="34"/>
    </row>
    <row r="2669" spans="1:4" x14ac:dyDescent="0.2">
      <c r="A2669" s="33"/>
      <c r="B2669" s="34"/>
      <c r="C2669" s="34"/>
      <c r="D2669" s="34"/>
    </row>
    <row r="2670" spans="1:4" x14ac:dyDescent="0.2">
      <c r="A2670" s="33"/>
      <c r="B2670" s="34"/>
      <c r="C2670" s="34"/>
      <c r="D2670" s="34"/>
    </row>
    <row r="2671" spans="1:4" x14ac:dyDescent="0.2">
      <c r="A2671" s="33"/>
      <c r="B2671" s="34"/>
      <c r="C2671" s="34"/>
      <c r="D2671" s="34"/>
    </row>
    <row r="2672" spans="1:4" x14ac:dyDescent="0.2">
      <c r="A2672" s="33"/>
      <c r="B2672" s="34"/>
      <c r="C2672" s="34"/>
      <c r="D2672" s="34"/>
    </row>
    <row r="2673" spans="1:4" x14ac:dyDescent="0.2">
      <c r="A2673" s="33"/>
      <c r="B2673" s="34"/>
      <c r="C2673" s="34"/>
      <c r="D2673" s="34"/>
    </row>
    <row r="2674" spans="1:4" x14ac:dyDescent="0.2">
      <c r="A2674" s="33"/>
      <c r="B2674" s="34"/>
      <c r="C2674" s="34"/>
      <c r="D2674" s="34"/>
    </row>
    <row r="2675" spans="1:4" x14ac:dyDescent="0.2">
      <c r="A2675" s="33"/>
      <c r="B2675" s="34"/>
      <c r="C2675" s="34"/>
      <c r="D2675" s="34"/>
    </row>
    <row r="2676" spans="1:4" x14ac:dyDescent="0.2">
      <c r="A2676" s="33"/>
      <c r="B2676" s="34"/>
      <c r="C2676" s="34"/>
      <c r="D2676" s="34"/>
    </row>
    <row r="2677" spans="1:4" x14ac:dyDescent="0.2">
      <c r="A2677" s="33"/>
      <c r="B2677" s="34"/>
      <c r="C2677" s="34"/>
      <c r="D2677" s="34"/>
    </row>
    <row r="2678" spans="1:4" x14ac:dyDescent="0.2">
      <c r="A2678" s="33"/>
      <c r="B2678" s="34"/>
      <c r="C2678" s="34"/>
      <c r="D2678" s="34"/>
    </row>
    <row r="2679" spans="1:4" x14ac:dyDescent="0.2">
      <c r="A2679" s="33"/>
      <c r="B2679" s="34"/>
      <c r="C2679" s="34"/>
      <c r="D2679" s="34"/>
    </row>
    <row r="2680" spans="1:4" x14ac:dyDescent="0.2">
      <c r="A2680" s="33"/>
      <c r="B2680" s="34"/>
      <c r="C2680" s="34"/>
      <c r="D2680" s="34"/>
    </row>
    <row r="2681" spans="1:4" x14ac:dyDescent="0.2">
      <c r="A2681" s="33"/>
      <c r="B2681" s="34"/>
      <c r="C2681" s="34"/>
      <c r="D2681" s="34"/>
    </row>
    <row r="2682" spans="1:4" x14ac:dyDescent="0.2">
      <c r="A2682" s="33"/>
      <c r="B2682" s="34"/>
      <c r="C2682" s="34"/>
      <c r="D2682" s="34"/>
    </row>
    <row r="2683" spans="1:4" x14ac:dyDescent="0.2">
      <c r="A2683" s="33"/>
      <c r="B2683" s="34"/>
      <c r="C2683" s="34"/>
      <c r="D2683" s="34"/>
    </row>
    <row r="2684" spans="1:4" x14ac:dyDescent="0.2">
      <c r="A2684" s="33"/>
      <c r="B2684" s="34"/>
      <c r="C2684" s="34"/>
      <c r="D2684" s="34"/>
    </row>
    <row r="2685" spans="1:4" x14ac:dyDescent="0.2">
      <c r="A2685" s="33"/>
      <c r="B2685" s="34"/>
      <c r="C2685" s="34"/>
      <c r="D2685" s="34"/>
    </row>
    <row r="2686" spans="1:4" x14ac:dyDescent="0.2">
      <c r="A2686" s="33"/>
      <c r="B2686" s="34"/>
      <c r="C2686" s="34"/>
      <c r="D2686" s="34"/>
    </row>
    <row r="2687" spans="1:4" x14ac:dyDescent="0.2">
      <c r="A2687" s="33"/>
      <c r="B2687" s="34"/>
      <c r="C2687" s="34"/>
      <c r="D2687" s="34"/>
    </row>
    <row r="2688" spans="1:4" x14ac:dyDescent="0.2">
      <c r="A2688" s="33"/>
      <c r="B2688" s="34"/>
      <c r="C2688" s="34"/>
      <c r="D2688" s="34"/>
    </row>
    <row r="2689" spans="1:4" x14ac:dyDescent="0.2">
      <c r="A2689" s="33"/>
      <c r="B2689" s="34"/>
      <c r="C2689" s="34"/>
      <c r="D2689" s="34"/>
    </row>
    <row r="2690" spans="1:4" x14ac:dyDescent="0.2">
      <c r="A2690" s="33"/>
      <c r="B2690" s="34"/>
      <c r="C2690" s="34"/>
      <c r="D2690" s="34"/>
    </row>
    <row r="2691" spans="1:4" x14ac:dyDescent="0.2">
      <c r="A2691" s="33"/>
      <c r="B2691" s="34"/>
      <c r="C2691" s="34"/>
      <c r="D2691" s="34"/>
    </row>
    <row r="2692" spans="1:4" x14ac:dyDescent="0.2">
      <c r="A2692" s="33"/>
      <c r="B2692" s="34"/>
      <c r="C2692" s="34"/>
      <c r="D2692" s="34"/>
    </row>
    <row r="2693" spans="1:4" x14ac:dyDescent="0.2">
      <c r="A2693" s="33"/>
      <c r="B2693" s="34"/>
      <c r="C2693" s="34"/>
      <c r="D2693" s="34"/>
    </row>
    <row r="2694" spans="1:4" x14ac:dyDescent="0.2">
      <c r="A2694" s="33"/>
      <c r="B2694" s="34"/>
      <c r="C2694" s="34"/>
      <c r="D2694" s="34"/>
    </row>
    <row r="2695" spans="1:4" x14ac:dyDescent="0.2">
      <c r="A2695" s="33"/>
      <c r="B2695" s="34"/>
      <c r="C2695" s="34"/>
      <c r="D2695" s="34"/>
    </row>
    <row r="2696" spans="1:4" x14ac:dyDescent="0.2">
      <c r="A2696" s="33"/>
      <c r="B2696" s="34"/>
      <c r="C2696" s="34"/>
      <c r="D2696" s="34"/>
    </row>
    <row r="2697" spans="1:4" x14ac:dyDescent="0.2">
      <c r="A2697" s="33"/>
      <c r="B2697" s="34"/>
      <c r="C2697" s="34"/>
      <c r="D2697" s="34"/>
    </row>
    <row r="2698" spans="1:4" x14ac:dyDescent="0.2">
      <c r="A2698" s="33"/>
      <c r="B2698" s="34"/>
      <c r="C2698" s="34"/>
      <c r="D2698" s="34"/>
    </row>
    <row r="2699" spans="1:4" x14ac:dyDescent="0.2">
      <c r="A2699" s="33"/>
      <c r="B2699" s="34"/>
      <c r="C2699" s="34"/>
      <c r="D2699" s="34"/>
    </row>
    <row r="2700" spans="1:4" x14ac:dyDescent="0.2">
      <c r="A2700" s="33"/>
      <c r="B2700" s="34"/>
      <c r="C2700" s="34"/>
      <c r="D2700" s="34"/>
    </row>
    <row r="2701" spans="1:4" x14ac:dyDescent="0.2">
      <c r="A2701" s="33"/>
      <c r="B2701" s="34"/>
      <c r="C2701" s="34"/>
      <c r="D2701" s="34"/>
    </row>
    <row r="2702" spans="1:4" x14ac:dyDescent="0.2">
      <c r="A2702" s="33"/>
      <c r="B2702" s="34"/>
      <c r="C2702" s="34"/>
      <c r="D2702" s="34"/>
    </row>
    <row r="2703" spans="1:4" x14ac:dyDescent="0.2">
      <c r="A2703" s="33"/>
      <c r="B2703" s="34"/>
      <c r="C2703" s="34"/>
      <c r="D2703" s="34"/>
    </row>
    <row r="2704" spans="1:4" x14ac:dyDescent="0.2">
      <c r="A2704" s="33"/>
      <c r="B2704" s="34"/>
      <c r="C2704" s="34"/>
      <c r="D2704" s="34"/>
    </row>
    <row r="2705" spans="1:4" x14ac:dyDescent="0.2">
      <c r="A2705" s="33"/>
      <c r="B2705" s="34"/>
      <c r="C2705" s="34"/>
      <c r="D2705" s="34"/>
    </row>
    <row r="2706" spans="1:4" x14ac:dyDescent="0.2">
      <c r="A2706" s="33"/>
      <c r="B2706" s="34"/>
      <c r="C2706" s="34"/>
      <c r="D2706" s="34"/>
    </row>
    <row r="2707" spans="1:4" x14ac:dyDescent="0.2">
      <c r="A2707" s="33"/>
      <c r="B2707" s="34"/>
      <c r="C2707" s="34"/>
      <c r="D2707" s="34"/>
    </row>
    <row r="2708" spans="1:4" x14ac:dyDescent="0.2">
      <c r="A2708" s="33"/>
      <c r="B2708" s="34"/>
      <c r="C2708" s="34"/>
      <c r="D2708" s="34"/>
    </row>
    <row r="2709" spans="1:4" x14ac:dyDescent="0.2">
      <c r="A2709" s="33"/>
      <c r="B2709" s="34"/>
      <c r="C2709" s="34"/>
      <c r="D2709" s="34"/>
    </row>
    <row r="2710" spans="1:4" x14ac:dyDescent="0.2">
      <c r="A2710" s="33"/>
      <c r="B2710" s="34"/>
      <c r="C2710" s="34"/>
      <c r="D2710" s="34"/>
    </row>
    <row r="2711" spans="1:4" x14ac:dyDescent="0.2">
      <c r="A2711" s="33"/>
      <c r="B2711" s="34"/>
      <c r="C2711" s="34"/>
      <c r="D2711" s="34"/>
    </row>
    <row r="2712" spans="1:4" x14ac:dyDescent="0.2">
      <c r="A2712" s="33"/>
      <c r="B2712" s="34"/>
      <c r="C2712" s="34"/>
      <c r="D2712" s="34"/>
    </row>
    <row r="2713" spans="1:4" x14ac:dyDescent="0.2">
      <c r="A2713" s="33"/>
      <c r="B2713" s="34"/>
      <c r="C2713" s="34"/>
      <c r="D2713" s="34"/>
    </row>
    <row r="2714" spans="1:4" x14ac:dyDescent="0.2">
      <c r="A2714" s="33"/>
      <c r="B2714" s="34"/>
      <c r="C2714" s="34"/>
      <c r="D2714" s="34"/>
    </row>
    <row r="2715" spans="1:4" x14ac:dyDescent="0.2">
      <c r="A2715" s="33"/>
      <c r="B2715" s="34"/>
      <c r="C2715" s="34"/>
      <c r="D2715" s="34"/>
    </row>
    <row r="2716" spans="1:4" x14ac:dyDescent="0.2">
      <c r="A2716" s="33"/>
      <c r="B2716" s="34"/>
      <c r="C2716" s="34"/>
      <c r="D2716" s="34"/>
    </row>
    <row r="2717" spans="1:4" x14ac:dyDescent="0.2">
      <c r="A2717" s="33"/>
      <c r="B2717" s="34"/>
      <c r="C2717" s="34"/>
      <c r="D2717" s="34"/>
    </row>
    <row r="2718" spans="1:4" x14ac:dyDescent="0.2">
      <c r="A2718" s="33"/>
      <c r="B2718" s="34"/>
      <c r="C2718" s="34"/>
      <c r="D2718" s="34"/>
    </row>
    <row r="2719" spans="1:4" x14ac:dyDescent="0.2">
      <c r="A2719" s="33"/>
      <c r="B2719" s="34"/>
      <c r="C2719" s="34"/>
      <c r="D2719" s="34"/>
    </row>
    <row r="2720" spans="1:4" x14ac:dyDescent="0.2">
      <c r="A2720" s="33"/>
      <c r="B2720" s="34"/>
      <c r="C2720" s="34"/>
      <c r="D2720" s="34"/>
    </row>
    <row r="2721" spans="1:4" x14ac:dyDescent="0.2">
      <c r="A2721" s="33"/>
      <c r="B2721" s="34"/>
      <c r="C2721" s="34"/>
      <c r="D2721" s="34"/>
    </row>
    <row r="2722" spans="1:4" x14ac:dyDescent="0.2">
      <c r="A2722" s="33"/>
      <c r="B2722" s="34"/>
      <c r="C2722" s="34"/>
      <c r="D2722" s="34"/>
    </row>
    <row r="2723" spans="1:4" x14ac:dyDescent="0.2">
      <c r="A2723" s="33"/>
      <c r="B2723" s="34"/>
      <c r="C2723" s="34"/>
      <c r="D2723" s="34"/>
    </row>
    <row r="2724" spans="1:4" x14ac:dyDescent="0.2">
      <c r="A2724" s="33"/>
      <c r="B2724" s="34"/>
      <c r="C2724" s="34"/>
      <c r="D2724" s="34"/>
    </row>
    <row r="2725" spans="1:4" x14ac:dyDescent="0.2">
      <c r="A2725" s="33"/>
      <c r="B2725" s="34"/>
      <c r="C2725" s="34"/>
      <c r="D2725" s="34"/>
    </row>
    <row r="2726" spans="1:4" x14ac:dyDescent="0.2">
      <c r="A2726" s="33"/>
      <c r="B2726" s="34"/>
      <c r="C2726" s="34"/>
      <c r="D2726" s="34"/>
    </row>
    <row r="2727" spans="1:4" x14ac:dyDescent="0.2">
      <c r="A2727" s="33"/>
      <c r="B2727" s="34"/>
      <c r="C2727" s="34"/>
      <c r="D2727" s="34"/>
    </row>
    <row r="2728" spans="1:4" x14ac:dyDescent="0.2">
      <c r="A2728" s="33"/>
      <c r="B2728" s="34"/>
      <c r="C2728" s="34"/>
      <c r="D2728" s="34"/>
    </row>
    <row r="2729" spans="1:4" x14ac:dyDescent="0.2">
      <c r="A2729" s="33"/>
      <c r="B2729" s="34"/>
      <c r="C2729" s="34"/>
      <c r="D2729" s="34"/>
    </row>
    <row r="2730" spans="1:4" x14ac:dyDescent="0.2">
      <c r="A2730" s="33"/>
      <c r="B2730" s="34"/>
      <c r="C2730" s="34"/>
      <c r="D2730" s="34"/>
    </row>
    <row r="2731" spans="1:4" x14ac:dyDescent="0.2">
      <c r="A2731" s="33"/>
      <c r="B2731" s="34"/>
      <c r="C2731" s="34"/>
      <c r="D2731" s="34"/>
    </row>
    <row r="2732" spans="1:4" x14ac:dyDescent="0.2">
      <c r="A2732" s="33"/>
      <c r="B2732" s="34"/>
      <c r="C2732" s="34"/>
      <c r="D2732" s="34"/>
    </row>
    <row r="2733" spans="1:4" x14ac:dyDescent="0.2">
      <c r="A2733" s="33"/>
      <c r="B2733" s="34"/>
      <c r="C2733" s="34"/>
      <c r="D2733" s="34"/>
    </row>
    <row r="2734" spans="1:4" x14ac:dyDescent="0.2">
      <c r="A2734" s="33"/>
      <c r="B2734" s="34"/>
      <c r="C2734" s="34"/>
      <c r="D2734" s="34"/>
    </row>
    <row r="2735" spans="1:4" x14ac:dyDescent="0.2">
      <c r="A2735" s="33"/>
      <c r="B2735" s="34"/>
      <c r="C2735" s="34"/>
      <c r="D2735" s="34"/>
    </row>
    <row r="2736" spans="1:4" x14ac:dyDescent="0.2">
      <c r="A2736" s="33"/>
      <c r="B2736" s="34"/>
      <c r="C2736" s="34"/>
      <c r="D2736" s="34"/>
    </row>
    <row r="2737" spans="1:4" x14ac:dyDescent="0.2">
      <c r="A2737" s="33"/>
      <c r="B2737" s="34"/>
      <c r="C2737" s="34"/>
      <c r="D2737" s="34"/>
    </row>
    <row r="2738" spans="1:4" x14ac:dyDescent="0.2">
      <c r="A2738" s="33"/>
      <c r="B2738" s="34"/>
      <c r="C2738" s="34"/>
      <c r="D2738" s="34"/>
    </row>
    <row r="2739" spans="1:4" x14ac:dyDescent="0.2">
      <c r="A2739" s="33"/>
      <c r="B2739" s="34"/>
      <c r="C2739" s="34"/>
      <c r="D2739" s="34"/>
    </row>
    <row r="2740" spans="1:4" x14ac:dyDescent="0.2">
      <c r="A2740" s="33"/>
      <c r="B2740" s="34"/>
      <c r="C2740" s="34"/>
      <c r="D2740" s="34"/>
    </row>
    <row r="2741" spans="1:4" x14ac:dyDescent="0.2">
      <c r="A2741" s="33"/>
      <c r="B2741" s="34"/>
      <c r="C2741" s="34"/>
      <c r="D2741" s="34"/>
    </row>
    <row r="2742" spans="1:4" x14ac:dyDescent="0.2">
      <c r="A2742" s="33"/>
      <c r="B2742" s="34"/>
      <c r="C2742" s="34"/>
      <c r="D2742" s="34"/>
    </row>
    <row r="2743" spans="1:4" x14ac:dyDescent="0.2">
      <c r="A2743" s="33"/>
      <c r="B2743" s="34"/>
      <c r="C2743" s="34"/>
      <c r="D2743" s="34"/>
    </row>
    <row r="2744" spans="1:4" x14ac:dyDescent="0.2">
      <c r="A2744" s="33"/>
      <c r="B2744" s="34"/>
      <c r="C2744" s="34"/>
      <c r="D2744" s="34"/>
    </row>
    <row r="2745" spans="1:4" x14ac:dyDescent="0.2">
      <c r="A2745" s="33"/>
      <c r="B2745" s="34"/>
      <c r="C2745" s="34"/>
      <c r="D2745" s="34"/>
    </row>
    <row r="2746" spans="1:4" x14ac:dyDescent="0.2">
      <c r="A2746" s="33"/>
      <c r="B2746" s="34"/>
      <c r="C2746" s="34"/>
      <c r="D2746" s="34"/>
    </row>
    <row r="2747" spans="1:4" x14ac:dyDescent="0.2">
      <c r="A2747" s="33"/>
      <c r="B2747" s="34"/>
      <c r="C2747" s="34"/>
      <c r="D2747" s="34"/>
    </row>
    <row r="2748" spans="1:4" x14ac:dyDescent="0.2">
      <c r="A2748" s="33"/>
      <c r="B2748" s="34"/>
      <c r="C2748" s="34"/>
      <c r="D2748" s="34"/>
    </row>
    <row r="2749" spans="1:4" x14ac:dyDescent="0.2">
      <c r="A2749" s="33"/>
      <c r="B2749" s="34"/>
      <c r="C2749" s="34"/>
      <c r="D2749" s="34"/>
    </row>
    <row r="2750" spans="1:4" x14ac:dyDescent="0.2">
      <c r="A2750" s="33"/>
      <c r="B2750" s="34"/>
      <c r="C2750" s="34"/>
      <c r="D2750" s="34"/>
    </row>
    <row r="2751" spans="1:4" x14ac:dyDescent="0.2">
      <c r="A2751" s="33"/>
      <c r="B2751" s="34"/>
      <c r="C2751" s="34"/>
      <c r="D2751" s="34"/>
    </row>
    <row r="2752" spans="1:4" x14ac:dyDescent="0.2">
      <c r="A2752" s="33"/>
      <c r="B2752" s="34"/>
      <c r="C2752" s="34"/>
      <c r="D2752" s="34"/>
    </row>
    <row r="2753" spans="1:4" x14ac:dyDescent="0.2">
      <c r="A2753" s="33"/>
      <c r="B2753" s="34"/>
      <c r="C2753" s="34"/>
      <c r="D2753" s="34"/>
    </row>
    <row r="2754" spans="1:4" x14ac:dyDescent="0.2">
      <c r="A2754" s="33"/>
      <c r="B2754" s="34"/>
      <c r="C2754" s="34"/>
      <c r="D2754" s="34"/>
    </row>
    <row r="2755" spans="1:4" x14ac:dyDescent="0.2">
      <c r="A2755" s="33"/>
      <c r="B2755" s="34"/>
      <c r="C2755" s="34"/>
      <c r="D2755" s="34"/>
    </row>
    <row r="2756" spans="1:4" x14ac:dyDescent="0.2">
      <c r="A2756" s="33"/>
      <c r="B2756" s="34"/>
      <c r="C2756" s="34"/>
      <c r="D2756" s="34"/>
    </row>
    <row r="2757" spans="1:4" x14ac:dyDescent="0.2">
      <c r="A2757" s="33"/>
      <c r="B2757" s="34"/>
      <c r="C2757" s="34"/>
      <c r="D2757" s="34"/>
    </row>
    <row r="2758" spans="1:4" x14ac:dyDescent="0.2">
      <c r="A2758" s="33"/>
      <c r="B2758" s="34"/>
      <c r="C2758" s="34"/>
      <c r="D2758" s="34"/>
    </row>
    <row r="2759" spans="1:4" x14ac:dyDescent="0.2">
      <c r="A2759" s="33"/>
      <c r="B2759" s="34"/>
      <c r="C2759" s="34"/>
      <c r="D2759" s="34"/>
    </row>
    <row r="2760" spans="1:4" x14ac:dyDescent="0.2">
      <c r="A2760" s="33"/>
      <c r="B2760" s="34"/>
      <c r="C2760" s="34"/>
      <c r="D2760" s="34"/>
    </row>
    <row r="2761" spans="1:4" x14ac:dyDescent="0.2">
      <c r="A2761" s="33"/>
      <c r="B2761" s="34"/>
      <c r="C2761" s="34"/>
      <c r="D2761" s="34"/>
    </row>
    <row r="2762" spans="1:4" x14ac:dyDescent="0.2">
      <c r="A2762" s="33"/>
      <c r="B2762" s="34"/>
      <c r="C2762" s="34"/>
      <c r="D2762" s="34"/>
    </row>
    <row r="2763" spans="1:4" x14ac:dyDescent="0.2">
      <c r="A2763" s="33"/>
      <c r="B2763" s="34"/>
      <c r="C2763" s="34"/>
      <c r="D2763" s="34"/>
    </row>
    <row r="2764" spans="1:4" x14ac:dyDescent="0.2">
      <c r="A2764" s="33"/>
      <c r="B2764" s="34"/>
      <c r="C2764" s="34"/>
      <c r="D2764" s="34"/>
    </row>
    <row r="2765" spans="1:4" x14ac:dyDescent="0.2">
      <c r="A2765" s="33"/>
      <c r="B2765" s="34"/>
      <c r="C2765" s="34"/>
      <c r="D2765" s="34"/>
    </row>
    <row r="2766" spans="1:4" x14ac:dyDescent="0.2">
      <c r="A2766" s="33"/>
      <c r="B2766" s="34"/>
      <c r="C2766" s="34"/>
      <c r="D2766" s="34"/>
    </row>
    <row r="2767" spans="1:4" x14ac:dyDescent="0.2">
      <c r="A2767" s="33"/>
      <c r="B2767" s="34"/>
      <c r="C2767" s="34"/>
      <c r="D2767" s="34"/>
    </row>
    <row r="2768" spans="1:4" x14ac:dyDescent="0.2">
      <c r="A2768" s="33"/>
      <c r="B2768" s="34"/>
      <c r="C2768" s="34"/>
      <c r="D2768" s="34"/>
    </row>
    <row r="2769" spans="1:4" x14ac:dyDescent="0.2">
      <c r="A2769" s="33"/>
      <c r="B2769" s="34"/>
      <c r="C2769" s="34"/>
      <c r="D2769" s="34"/>
    </row>
    <row r="2770" spans="1:4" x14ac:dyDescent="0.2">
      <c r="A2770" s="33"/>
      <c r="B2770" s="34"/>
      <c r="C2770" s="34"/>
      <c r="D2770" s="34"/>
    </row>
    <row r="2771" spans="1:4" x14ac:dyDescent="0.2">
      <c r="A2771" s="33"/>
      <c r="B2771" s="34"/>
      <c r="C2771" s="34"/>
      <c r="D2771" s="34"/>
    </row>
    <row r="2772" spans="1:4" x14ac:dyDescent="0.2">
      <c r="A2772" s="33"/>
      <c r="B2772" s="34"/>
      <c r="C2772" s="34"/>
      <c r="D2772" s="34"/>
    </row>
    <row r="2773" spans="1:4" x14ac:dyDescent="0.2">
      <c r="A2773" s="33"/>
      <c r="B2773" s="34"/>
      <c r="C2773" s="34"/>
      <c r="D2773" s="34"/>
    </row>
    <row r="2774" spans="1:4" x14ac:dyDescent="0.2">
      <c r="A2774" s="33"/>
      <c r="B2774" s="34"/>
      <c r="C2774" s="34"/>
      <c r="D2774" s="34"/>
    </row>
    <row r="2775" spans="1:4" x14ac:dyDescent="0.2">
      <c r="A2775" s="33"/>
      <c r="B2775" s="34"/>
      <c r="C2775" s="34"/>
      <c r="D2775" s="34"/>
    </row>
    <row r="2776" spans="1:4" x14ac:dyDescent="0.2">
      <c r="A2776" s="33"/>
      <c r="B2776" s="34"/>
      <c r="C2776" s="34"/>
      <c r="D2776" s="34"/>
    </row>
    <row r="2777" spans="1:4" x14ac:dyDescent="0.2">
      <c r="A2777" s="33"/>
      <c r="B2777" s="34"/>
      <c r="C2777" s="34"/>
      <c r="D2777" s="34"/>
    </row>
    <row r="2778" spans="1:4" x14ac:dyDescent="0.2">
      <c r="A2778" s="33"/>
      <c r="B2778" s="34"/>
      <c r="C2778" s="34"/>
      <c r="D2778" s="34"/>
    </row>
    <row r="2779" spans="1:4" x14ac:dyDescent="0.2">
      <c r="A2779" s="33"/>
      <c r="B2779" s="34"/>
      <c r="C2779" s="34"/>
      <c r="D2779" s="34"/>
    </row>
    <row r="2780" spans="1:4" x14ac:dyDescent="0.2">
      <c r="A2780" s="33"/>
      <c r="B2780" s="34"/>
      <c r="C2780" s="34"/>
      <c r="D2780" s="34"/>
    </row>
    <row r="2781" spans="1:4" x14ac:dyDescent="0.2">
      <c r="A2781" s="33"/>
      <c r="B2781" s="34"/>
      <c r="C2781" s="34"/>
      <c r="D2781" s="34"/>
    </row>
    <row r="2782" spans="1:4" x14ac:dyDescent="0.2">
      <c r="A2782" s="33"/>
      <c r="B2782" s="34"/>
      <c r="C2782" s="34"/>
      <c r="D2782" s="34"/>
    </row>
    <row r="2783" spans="1:4" x14ac:dyDescent="0.2">
      <c r="A2783" s="33"/>
      <c r="B2783" s="34"/>
      <c r="C2783" s="34"/>
      <c r="D2783" s="34"/>
    </row>
    <row r="2784" spans="1:4" x14ac:dyDescent="0.2">
      <c r="A2784" s="33"/>
      <c r="B2784" s="34"/>
      <c r="C2784" s="34"/>
      <c r="D2784" s="34"/>
    </row>
    <row r="2785" spans="1:4" x14ac:dyDescent="0.2">
      <c r="A2785" s="33"/>
      <c r="B2785" s="34"/>
      <c r="C2785" s="34"/>
      <c r="D2785" s="34"/>
    </row>
    <row r="2786" spans="1:4" x14ac:dyDescent="0.2">
      <c r="A2786" s="33"/>
      <c r="B2786" s="34"/>
      <c r="C2786" s="34"/>
      <c r="D2786" s="34"/>
    </row>
    <row r="2787" spans="1:4" x14ac:dyDescent="0.2">
      <c r="A2787" s="33"/>
      <c r="B2787" s="34"/>
      <c r="C2787" s="34"/>
      <c r="D2787" s="34"/>
    </row>
    <row r="2788" spans="1:4" x14ac:dyDescent="0.2">
      <c r="A2788" s="33"/>
      <c r="B2788" s="34"/>
      <c r="C2788" s="34"/>
      <c r="D2788" s="34"/>
    </row>
    <row r="2789" spans="1:4" x14ac:dyDescent="0.2">
      <c r="A2789" s="33"/>
      <c r="B2789" s="34"/>
      <c r="C2789" s="34"/>
      <c r="D2789" s="34"/>
    </row>
    <row r="2790" spans="1:4" x14ac:dyDescent="0.2">
      <c r="A2790" s="33"/>
      <c r="B2790" s="34"/>
      <c r="C2790" s="34"/>
      <c r="D2790" s="34"/>
    </row>
    <row r="2791" spans="1:4" x14ac:dyDescent="0.2">
      <c r="A2791" s="33"/>
      <c r="B2791" s="34"/>
      <c r="C2791" s="34"/>
      <c r="D2791" s="34"/>
    </row>
    <row r="2792" spans="1:4" x14ac:dyDescent="0.2">
      <c r="A2792" s="33"/>
      <c r="B2792" s="34"/>
      <c r="C2792" s="34"/>
      <c r="D2792" s="34"/>
    </row>
    <row r="2793" spans="1:4" x14ac:dyDescent="0.2">
      <c r="A2793" s="33"/>
      <c r="B2793" s="34"/>
      <c r="C2793" s="34"/>
      <c r="D2793" s="34"/>
    </row>
    <row r="2794" spans="1:4" x14ac:dyDescent="0.2">
      <c r="A2794" s="33"/>
      <c r="B2794" s="34"/>
      <c r="C2794" s="34"/>
      <c r="D2794" s="34"/>
    </row>
    <row r="2795" spans="1:4" x14ac:dyDescent="0.2">
      <c r="A2795" s="33"/>
      <c r="B2795" s="34"/>
      <c r="C2795" s="34"/>
      <c r="D2795" s="34"/>
    </row>
    <row r="2796" spans="1:4" x14ac:dyDescent="0.2">
      <c r="A2796" s="33"/>
      <c r="B2796" s="34"/>
      <c r="C2796" s="34"/>
      <c r="D2796" s="34"/>
    </row>
    <row r="2797" spans="1:4" x14ac:dyDescent="0.2">
      <c r="A2797" s="33"/>
      <c r="B2797" s="34"/>
      <c r="C2797" s="34"/>
      <c r="D2797" s="34"/>
    </row>
    <row r="2798" spans="1:4" x14ac:dyDescent="0.2">
      <c r="A2798" s="33"/>
      <c r="B2798" s="34"/>
      <c r="C2798" s="34"/>
      <c r="D2798" s="34"/>
    </row>
    <row r="2799" spans="1:4" x14ac:dyDescent="0.2">
      <c r="A2799" s="33"/>
      <c r="B2799" s="34"/>
      <c r="C2799" s="34"/>
      <c r="D2799" s="34"/>
    </row>
    <row r="2800" spans="1:4" x14ac:dyDescent="0.2">
      <c r="A2800" s="33"/>
      <c r="B2800" s="34"/>
      <c r="C2800" s="34"/>
      <c r="D2800" s="34"/>
    </row>
    <row r="2801" spans="1:4" x14ac:dyDescent="0.2">
      <c r="A2801" s="33"/>
      <c r="B2801" s="34"/>
      <c r="C2801" s="34"/>
      <c r="D2801" s="34"/>
    </row>
    <row r="2802" spans="1:4" x14ac:dyDescent="0.2">
      <c r="A2802" s="33"/>
      <c r="B2802" s="34"/>
      <c r="C2802" s="34"/>
      <c r="D2802" s="34"/>
    </row>
    <row r="2803" spans="1:4" x14ac:dyDescent="0.2">
      <c r="A2803" s="33"/>
      <c r="B2803" s="34"/>
      <c r="C2803" s="34"/>
      <c r="D2803" s="34"/>
    </row>
    <row r="2804" spans="1:4" x14ac:dyDescent="0.2">
      <c r="A2804" s="33"/>
      <c r="B2804" s="34"/>
      <c r="C2804" s="34"/>
      <c r="D2804" s="34"/>
    </row>
    <row r="2805" spans="1:4" x14ac:dyDescent="0.2">
      <c r="A2805" s="33"/>
      <c r="B2805" s="34"/>
      <c r="C2805" s="34"/>
      <c r="D2805" s="34"/>
    </row>
    <row r="2806" spans="1:4" x14ac:dyDescent="0.2">
      <c r="A2806" s="33"/>
      <c r="B2806" s="34"/>
      <c r="C2806" s="34"/>
      <c r="D2806" s="34"/>
    </row>
    <row r="2807" spans="1:4" x14ac:dyDescent="0.2">
      <c r="A2807" s="33"/>
      <c r="B2807" s="34"/>
      <c r="C2807" s="34"/>
      <c r="D2807" s="34"/>
    </row>
    <row r="2808" spans="1:4" x14ac:dyDescent="0.2">
      <c r="A2808" s="33"/>
      <c r="B2808" s="34"/>
      <c r="C2808" s="34"/>
      <c r="D2808" s="34"/>
    </row>
    <row r="2809" spans="1:4" x14ac:dyDescent="0.2">
      <c r="A2809" s="33"/>
      <c r="B2809" s="34"/>
      <c r="C2809" s="34"/>
      <c r="D2809" s="34"/>
    </row>
    <row r="2810" spans="1:4" x14ac:dyDescent="0.2">
      <c r="A2810" s="33"/>
      <c r="B2810" s="34"/>
      <c r="C2810" s="34"/>
      <c r="D2810" s="34"/>
    </row>
    <row r="2811" spans="1:4" x14ac:dyDescent="0.2">
      <c r="A2811" s="33"/>
      <c r="B2811" s="34"/>
      <c r="C2811" s="34"/>
      <c r="D2811" s="34"/>
    </row>
    <row r="2812" spans="1:4" x14ac:dyDescent="0.2">
      <c r="A2812" s="33"/>
      <c r="B2812" s="34"/>
      <c r="C2812" s="34"/>
      <c r="D2812" s="34"/>
    </row>
    <row r="2813" spans="1:4" x14ac:dyDescent="0.2">
      <c r="A2813" s="33"/>
      <c r="B2813" s="34"/>
      <c r="C2813" s="34"/>
      <c r="D2813" s="34"/>
    </row>
    <row r="2814" spans="1:4" x14ac:dyDescent="0.2">
      <c r="A2814" s="33"/>
      <c r="B2814" s="34"/>
      <c r="C2814" s="34"/>
      <c r="D2814" s="34"/>
    </row>
    <row r="2815" spans="1:4" x14ac:dyDescent="0.2">
      <c r="A2815" s="33"/>
      <c r="B2815" s="34"/>
      <c r="C2815" s="34"/>
      <c r="D2815" s="34"/>
    </row>
    <row r="2816" spans="1:4" x14ac:dyDescent="0.2">
      <c r="A2816" s="33"/>
      <c r="B2816" s="34"/>
      <c r="C2816" s="34"/>
      <c r="D2816" s="34"/>
    </row>
    <row r="2817" spans="1:4" x14ac:dyDescent="0.2">
      <c r="A2817" s="33"/>
      <c r="B2817" s="34"/>
      <c r="C2817" s="34"/>
      <c r="D2817" s="34"/>
    </row>
    <row r="2818" spans="1:4" x14ac:dyDescent="0.2">
      <c r="A2818" s="33"/>
      <c r="B2818" s="34"/>
      <c r="C2818" s="34"/>
      <c r="D2818" s="34"/>
    </row>
    <row r="2819" spans="1:4" x14ac:dyDescent="0.2">
      <c r="A2819" s="33"/>
      <c r="B2819" s="34"/>
      <c r="C2819" s="34"/>
      <c r="D2819" s="34"/>
    </row>
    <row r="2820" spans="1:4" x14ac:dyDescent="0.2">
      <c r="A2820" s="33"/>
      <c r="B2820" s="34"/>
      <c r="C2820" s="34"/>
      <c r="D2820" s="34"/>
    </row>
    <row r="2821" spans="1:4" x14ac:dyDescent="0.2">
      <c r="A2821" s="33"/>
      <c r="B2821" s="34"/>
      <c r="C2821" s="34"/>
      <c r="D2821" s="34"/>
    </row>
    <row r="2822" spans="1:4" x14ac:dyDescent="0.2">
      <c r="A2822" s="33"/>
      <c r="B2822" s="34"/>
      <c r="C2822" s="34"/>
      <c r="D2822" s="34"/>
    </row>
    <row r="2823" spans="1:4" x14ac:dyDescent="0.2">
      <c r="A2823" s="33"/>
      <c r="B2823" s="34"/>
      <c r="C2823" s="34"/>
      <c r="D2823" s="34"/>
    </row>
    <row r="2824" spans="1:4" x14ac:dyDescent="0.2">
      <c r="A2824" s="33"/>
      <c r="B2824" s="34"/>
      <c r="C2824" s="34"/>
      <c r="D2824" s="34"/>
    </row>
    <row r="2825" spans="1:4" x14ac:dyDescent="0.2">
      <c r="A2825" s="33"/>
      <c r="B2825" s="34"/>
      <c r="C2825" s="34"/>
      <c r="D2825" s="34"/>
    </row>
    <row r="2826" spans="1:4" x14ac:dyDescent="0.2">
      <c r="A2826" s="33"/>
      <c r="B2826" s="34"/>
      <c r="C2826" s="34"/>
      <c r="D2826" s="34"/>
    </row>
    <row r="2827" spans="1:4" x14ac:dyDescent="0.2">
      <c r="A2827" s="33"/>
      <c r="B2827" s="34"/>
      <c r="C2827" s="34"/>
      <c r="D2827" s="34"/>
    </row>
    <row r="2828" spans="1:4" x14ac:dyDescent="0.2">
      <c r="A2828" s="33"/>
      <c r="B2828" s="34"/>
      <c r="C2828" s="34"/>
      <c r="D2828" s="34"/>
    </row>
    <row r="2829" spans="1:4" x14ac:dyDescent="0.2">
      <c r="A2829" s="33"/>
      <c r="B2829" s="34"/>
      <c r="C2829" s="34"/>
      <c r="D2829" s="34"/>
    </row>
    <row r="2830" spans="1:4" x14ac:dyDescent="0.2">
      <c r="A2830" s="33"/>
      <c r="B2830" s="34"/>
      <c r="C2830" s="34"/>
      <c r="D2830" s="34"/>
    </row>
    <row r="2831" spans="1:4" x14ac:dyDescent="0.2">
      <c r="A2831" s="33"/>
      <c r="B2831" s="34"/>
      <c r="C2831" s="34"/>
      <c r="D2831" s="34"/>
    </row>
    <row r="2832" spans="1:4" x14ac:dyDescent="0.2">
      <c r="A2832" s="33"/>
      <c r="B2832" s="34"/>
      <c r="C2832" s="34"/>
      <c r="D2832" s="34"/>
    </row>
    <row r="2833" spans="1:4" x14ac:dyDescent="0.2">
      <c r="A2833" s="33"/>
      <c r="B2833" s="34"/>
      <c r="C2833" s="34"/>
      <c r="D2833" s="34"/>
    </row>
    <row r="2834" spans="1:4" x14ac:dyDescent="0.2">
      <c r="A2834" s="33"/>
      <c r="B2834" s="34"/>
      <c r="C2834" s="34"/>
      <c r="D2834" s="34"/>
    </row>
    <row r="2835" spans="1:4" x14ac:dyDescent="0.2">
      <c r="A2835" s="33"/>
      <c r="B2835" s="34"/>
      <c r="C2835" s="34"/>
      <c r="D2835" s="34"/>
    </row>
    <row r="2836" spans="1:4" x14ac:dyDescent="0.2">
      <c r="A2836" s="33"/>
      <c r="B2836" s="34"/>
      <c r="C2836" s="34"/>
      <c r="D2836" s="34"/>
    </row>
    <row r="2837" spans="1:4" x14ac:dyDescent="0.2">
      <c r="A2837" s="33"/>
      <c r="B2837" s="34"/>
      <c r="C2837" s="34"/>
      <c r="D2837" s="34"/>
    </row>
    <row r="2838" spans="1:4" x14ac:dyDescent="0.2">
      <c r="A2838" s="33"/>
      <c r="B2838" s="34"/>
      <c r="C2838" s="34"/>
      <c r="D2838" s="34"/>
    </row>
    <row r="2839" spans="1:4" x14ac:dyDescent="0.2">
      <c r="A2839" s="33"/>
      <c r="B2839" s="34"/>
      <c r="C2839" s="34"/>
      <c r="D2839" s="34"/>
    </row>
    <row r="2840" spans="1:4" x14ac:dyDescent="0.2">
      <c r="A2840" s="33"/>
      <c r="B2840" s="34"/>
      <c r="C2840" s="34"/>
      <c r="D2840" s="34"/>
    </row>
    <row r="2841" spans="1:4" x14ac:dyDescent="0.2">
      <c r="A2841" s="33"/>
      <c r="B2841" s="34"/>
      <c r="C2841" s="34"/>
      <c r="D2841" s="34"/>
    </row>
    <row r="2842" spans="1:4" x14ac:dyDescent="0.2">
      <c r="A2842" s="33"/>
      <c r="B2842" s="34"/>
      <c r="C2842" s="34"/>
      <c r="D2842" s="34"/>
    </row>
    <row r="2843" spans="1:4" x14ac:dyDescent="0.2">
      <c r="A2843" s="33"/>
      <c r="B2843" s="34"/>
      <c r="C2843" s="34"/>
      <c r="D2843" s="34"/>
    </row>
    <row r="2844" spans="1:4" x14ac:dyDescent="0.2">
      <c r="A2844" s="33"/>
      <c r="B2844" s="34"/>
      <c r="C2844" s="34"/>
      <c r="D2844" s="34"/>
    </row>
    <row r="2845" spans="1:4" x14ac:dyDescent="0.2">
      <c r="A2845" s="33"/>
      <c r="B2845" s="34"/>
      <c r="C2845" s="34"/>
      <c r="D2845" s="34"/>
    </row>
    <row r="2846" spans="1:4" x14ac:dyDescent="0.2">
      <c r="A2846" s="33"/>
      <c r="B2846" s="34"/>
      <c r="C2846" s="34"/>
      <c r="D2846" s="34"/>
    </row>
    <row r="2847" spans="1:4" x14ac:dyDescent="0.2">
      <c r="A2847" s="33"/>
      <c r="B2847" s="34"/>
      <c r="C2847" s="34"/>
      <c r="D2847" s="34"/>
    </row>
    <row r="2848" spans="1:4" x14ac:dyDescent="0.2">
      <c r="A2848" s="33"/>
      <c r="B2848" s="34"/>
      <c r="C2848" s="34"/>
      <c r="D2848" s="34"/>
    </row>
    <row r="2849" spans="1:4" x14ac:dyDescent="0.2">
      <c r="A2849" s="33"/>
      <c r="B2849" s="34"/>
      <c r="C2849" s="34"/>
      <c r="D2849" s="34"/>
    </row>
    <row r="2850" spans="1:4" x14ac:dyDescent="0.2">
      <c r="A2850" s="33"/>
      <c r="B2850" s="34"/>
      <c r="C2850" s="34"/>
      <c r="D2850" s="34"/>
    </row>
    <row r="2851" spans="1:4" x14ac:dyDescent="0.2">
      <c r="A2851" s="33"/>
      <c r="B2851" s="34"/>
      <c r="C2851" s="34"/>
      <c r="D2851" s="34"/>
    </row>
    <row r="2852" spans="1:4" x14ac:dyDescent="0.2">
      <c r="A2852" s="33"/>
      <c r="B2852" s="34"/>
      <c r="C2852" s="34"/>
      <c r="D2852" s="34"/>
    </row>
    <row r="2853" spans="1:4" x14ac:dyDescent="0.2">
      <c r="A2853" s="33"/>
      <c r="B2853" s="34"/>
      <c r="C2853" s="34"/>
      <c r="D2853" s="34"/>
    </row>
    <row r="2854" spans="1:4" x14ac:dyDescent="0.2">
      <c r="A2854" s="33"/>
      <c r="B2854" s="34"/>
      <c r="C2854" s="34"/>
      <c r="D2854" s="34"/>
    </row>
    <row r="2855" spans="1:4" x14ac:dyDescent="0.2">
      <c r="A2855" s="33"/>
      <c r="B2855" s="34"/>
      <c r="C2855" s="34"/>
      <c r="D2855" s="34"/>
    </row>
    <row r="2856" spans="1:4" x14ac:dyDescent="0.2">
      <c r="A2856" s="33"/>
      <c r="B2856" s="34"/>
      <c r="C2856" s="34"/>
      <c r="D2856" s="34"/>
    </row>
    <row r="2857" spans="1:4" x14ac:dyDescent="0.2">
      <c r="A2857" s="33"/>
      <c r="B2857" s="34"/>
      <c r="C2857" s="34"/>
      <c r="D2857" s="34"/>
    </row>
    <row r="2858" spans="1:4" x14ac:dyDescent="0.2">
      <c r="A2858" s="33"/>
      <c r="B2858" s="34"/>
      <c r="C2858" s="34"/>
      <c r="D2858" s="34"/>
    </row>
    <row r="2859" spans="1:4" x14ac:dyDescent="0.2">
      <c r="A2859" s="33"/>
      <c r="B2859" s="34"/>
      <c r="C2859" s="34"/>
      <c r="D2859" s="34"/>
    </row>
    <row r="2860" spans="1:4" x14ac:dyDescent="0.2">
      <c r="A2860" s="33"/>
      <c r="B2860" s="34"/>
      <c r="C2860" s="34"/>
      <c r="D2860" s="34"/>
    </row>
    <row r="2861" spans="1:4" x14ac:dyDescent="0.2">
      <c r="A2861" s="33"/>
      <c r="B2861" s="34"/>
      <c r="C2861" s="34"/>
      <c r="D2861" s="34"/>
    </row>
    <row r="2862" spans="1:4" x14ac:dyDescent="0.2">
      <c r="A2862" s="33"/>
      <c r="B2862" s="34"/>
      <c r="C2862" s="34"/>
      <c r="D2862" s="34"/>
    </row>
    <row r="2863" spans="1:4" x14ac:dyDescent="0.2">
      <c r="A2863" s="33"/>
      <c r="B2863" s="34"/>
      <c r="C2863" s="34"/>
      <c r="D2863" s="34"/>
    </row>
    <row r="2864" spans="1:4" x14ac:dyDescent="0.2">
      <c r="A2864" s="33"/>
      <c r="B2864" s="34"/>
      <c r="C2864" s="34"/>
      <c r="D2864" s="34"/>
    </row>
    <row r="2865" spans="1:4" x14ac:dyDescent="0.2">
      <c r="A2865" s="33"/>
      <c r="B2865" s="34"/>
      <c r="C2865" s="34"/>
      <c r="D2865" s="34"/>
    </row>
    <row r="2866" spans="1:4" x14ac:dyDescent="0.2">
      <c r="A2866" s="33"/>
      <c r="B2866" s="34"/>
      <c r="C2866" s="34"/>
      <c r="D2866" s="34"/>
    </row>
    <row r="2867" spans="1:4" x14ac:dyDescent="0.2">
      <c r="A2867" s="33"/>
      <c r="B2867" s="34"/>
      <c r="C2867" s="34"/>
      <c r="D2867" s="34"/>
    </row>
    <row r="2868" spans="1:4" x14ac:dyDescent="0.2">
      <c r="A2868" s="33"/>
      <c r="B2868" s="34"/>
      <c r="C2868" s="34"/>
      <c r="D2868" s="34"/>
    </row>
    <row r="2869" spans="1:4" x14ac:dyDescent="0.2">
      <c r="A2869" s="33"/>
      <c r="B2869" s="34"/>
      <c r="C2869" s="34"/>
      <c r="D2869" s="34"/>
    </row>
    <row r="2870" spans="1:4" x14ac:dyDescent="0.2">
      <c r="A2870" s="33"/>
      <c r="B2870" s="34"/>
      <c r="C2870" s="34"/>
      <c r="D2870" s="34"/>
    </row>
    <row r="2871" spans="1:4" x14ac:dyDescent="0.2">
      <c r="A2871" s="33"/>
      <c r="B2871" s="34"/>
      <c r="C2871" s="34"/>
      <c r="D2871" s="34"/>
    </row>
    <row r="2872" spans="1:4" x14ac:dyDescent="0.2">
      <c r="A2872" s="33"/>
      <c r="B2872" s="34"/>
      <c r="C2872" s="34"/>
      <c r="D2872" s="34"/>
    </row>
    <row r="2873" spans="1:4" x14ac:dyDescent="0.2">
      <c r="A2873" s="33"/>
      <c r="B2873" s="34"/>
      <c r="C2873" s="34"/>
      <c r="D2873" s="34"/>
    </row>
    <row r="2874" spans="1:4" x14ac:dyDescent="0.2">
      <c r="A2874" s="33"/>
      <c r="B2874" s="34"/>
      <c r="C2874" s="34"/>
      <c r="D2874" s="34"/>
    </row>
    <row r="2875" spans="1:4" x14ac:dyDescent="0.2">
      <c r="A2875" s="33"/>
      <c r="B2875" s="34"/>
      <c r="C2875" s="34"/>
      <c r="D2875" s="34"/>
    </row>
    <row r="2876" spans="1:4" x14ac:dyDescent="0.2">
      <c r="A2876" s="33"/>
      <c r="B2876" s="34"/>
      <c r="C2876" s="34"/>
      <c r="D2876" s="34"/>
    </row>
    <row r="2877" spans="1:4" x14ac:dyDescent="0.2">
      <c r="A2877" s="33"/>
      <c r="B2877" s="34"/>
      <c r="C2877" s="34"/>
      <c r="D2877" s="34"/>
    </row>
    <row r="2878" spans="1:4" x14ac:dyDescent="0.2">
      <c r="A2878" s="33"/>
      <c r="B2878" s="34"/>
      <c r="C2878" s="34"/>
      <c r="D2878" s="34"/>
    </row>
    <row r="2879" spans="1:4" x14ac:dyDescent="0.2">
      <c r="A2879" s="33"/>
      <c r="B2879" s="34"/>
      <c r="C2879" s="34"/>
      <c r="D2879" s="34"/>
    </row>
    <row r="2880" spans="1:4" x14ac:dyDescent="0.2">
      <c r="A2880" s="33"/>
      <c r="B2880" s="34"/>
      <c r="C2880" s="34"/>
      <c r="D2880" s="34"/>
    </row>
    <row r="2881" spans="1:4" x14ac:dyDescent="0.2">
      <c r="A2881" s="33"/>
      <c r="B2881" s="34"/>
      <c r="C2881" s="34"/>
      <c r="D2881" s="34"/>
    </row>
    <row r="2882" spans="1:4" x14ac:dyDescent="0.2">
      <c r="A2882" s="33"/>
      <c r="B2882" s="34"/>
      <c r="C2882" s="34"/>
      <c r="D2882" s="34"/>
    </row>
    <row r="2883" spans="1:4" x14ac:dyDescent="0.2">
      <c r="A2883" s="33"/>
      <c r="B2883" s="34"/>
      <c r="C2883" s="34"/>
      <c r="D2883" s="34"/>
    </row>
    <row r="2884" spans="1:4" x14ac:dyDescent="0.2">
      <c r="A2884" s="33"/>
      <c r="B2884" s="34"/>
      <c r="C2884" s="34"/>
      <c r="D2884" s="34"/>
    </row>
    <row r="2885" spans="1:4" x14ac:dyDescent="0.2">
      <c r="A2885" s="33"/>
      <c r="B2885" s="34"/>
      <c r="C2885" s="34"/>
      <c r="D2885" s="34"/>
    </row>
    <row r="2886" spans="1:4" x14ac:dyDescent="0.2">
      <c r="A2886" s="33"/>
      <c r="B2886" s="34"/>
      <c r="C2886" s="34"/>
      <c r="D2886" s="34"/>
    </row>
    <row r="2887" spans="1:4" x14ac:dyDescent="0.2">
      <c r="A2887" s="33"/>
      <c r="B2887" s="34"/>
      <c r="C2887" s="34"/>
      <c r="D2887" s="34"/>
    </row>
    <row r="2888" spans="1:4" x14ac:dyDescent="0.2">
      <c r="A2888" s="33"/>
      <c r="B2888" s="34"/>
      <c r="C2888" s="34"/>
      <c r="D2888" s="34"/>
    </row>
    <row r="2889" spans="1:4" x14ac:dyDescent="0.2">
      <c r="A2889" s="33"/>
      <c r="B2889" s="34"/>
      <c r="C2889" s="34"/>
      <c r="D2889" s="34"/>
    </row>
    <row r="2890" spans="1:4" x14ac:dyDescent="0.2">
      <c r="A2890" s="33"/>
      <c r="B2890" s="34"/>
      <c r="C2890" s="34"/>
      <c r="D2890" s="34"/>
    </row>
    <row r="2891" spans="1:4" x14ac:dyDescent="0.2">
      <c r="A2891" s="33"/>
      <c r="B2891" s="34"/>
      <c r="C2891" s="34"/>
      <c r="D2891" s="34"/>
    </row>
    <row r="2892" spans="1:4" x14ac:dyDescent="0.2">
      <c r="A2892" s="33"/>
      <c r="B2892" s="34"/>
      <c r="C2892" s="34"/>
      <c r="D2892" s="34"/>
    </row>
    <row r="2893" spans="1:4" x14ac:dyDescent="0.2">
      <c r="A2893" s="33"/>
      <c r="B2893" s="34"/>
      <c r="C2893" s="34"/>
      <c r="D2893" s="34"/>
    </row>
    <row r="2894" spans="1:4" x14ac:dyDescent="0.2">
      <c r="A2894" s="33"/>
      <c r="B2894" s="34"/>
      <c r="C2894" s="34"/>
      <c r="D2894" s="34"/>
    </row>
    <row r="2895" spans="1:4" x14ac:dyDescent="0.2">
      <c r="A2895" s="33"/>
      <c r="B2895" s="34"/>
      <c r="C2895" s="34"/>
      <c r="D2895" s="34"/>
    </row>
    <row r="2896" spans="1:4" x14ac:dyDescent="0.2">
      <c r="A2896" s="33"/>
      <c r="B2896" s="34"/>
      <c r="C2896" s="34"/>
      <c r="D2896" s="34"/>
    </row>
    <row r="2897" spans="1:4" x14ac:dyDescent="0.2">
      <c r="A2897" s="33"/>
      <c r="B2897" s="34"/>
      <c r="C2897" s="34"/>
      <c r="D2897" s="34"/>
    </row>
    <row r="2898" spans="1:4" x14ac:dyDescent="0.2">
      <c r="A2898" s="33"/>
      <c r="B2898" s="34"/>
      <c r="C2898" s="34"/>
      <c r="D2898" s="34"/>
    </row>
    <row r="2899" spans="1:4" x14ac:dyDescent="0.2">
      <c r="A2899" s="33"/>
      <c r="B2899" s="34"/>
      <c r="C2899" s="34"/>
      <c r="D2899" s="34"/>
    </row>
    <row r="2900" spans="1:4" x14ac:dyDescent="0.2">
      <c r="A2900" s="33"/>
      <c r="B2900" s="34"/>
      <c r="C2900" s="34"/>
      <c r="D2900" s="34"/>
    </row>
    <row r="2901" spans="1:4" x14ac:dyDescent="0.2">
      <c r="A2901" s="33"/>
      <c r="B2901" s="34"/>
      <c r="C2901" s="34"/>
      <c r="D2901" s="34"/>
    </row>
    <row r="2902" spans="1:4" x14ac:dyDescent="0.2">
      <c r="A2902" s="33"/>
      <c r="B2902" s="34"/>
      <c r="C2902" s="34"/>
      <c r="D2902" s="34"/>
    </row>
    <row r="2903" spans="1:4" x14ac:dyDescent="0.2">
      <c r="A2903" s="33"/>
      <c r="B2903" s="34"/>
      <c r="C2903" s="34"/>
      <c r="D2903" s="34"/>
    </row>
    <row r="2904" spans="1:4" x14ac:dyDescent="0.2">
      <c r="A2904" s="33"/>
      <c r="B2904" s="34"/>
      <c r="C2904" s="34"/>
      <c r="D2904" s="34"/>
    </row>
    <row r="2905" spans="1:4" x14ac:dyDescent="0.2">
      <c r="A2905" s="33"/>
      <c r="B2905" s="34"/>
      <c r="C2905" s="34"/>
      <c r="D2905" s="34"/>
    </row>
    <row r="2906" spans="1:4" x14ac:dyDescent="0.2">
      <c r="A2906" s="33"/>
      <c r="B2906" s="34"/>
      <c r="C2906" s="34"/>
      <c r="D2906" s="34"/>
    </row>
    <row r="2907" spans="1:4" x14ac:dyDescent="0.2">
      <c r="A2907" s="33"/>
      <c r="B2907" s="34"/>
      <c r="C2907" s="34"/>
      <c r="D2907" s="34"/>
    </row>
    <row r="2908" spans="1:4" x14ac:dyDescent="0.2">
      <c r="A2908" s="33"/>
      <c r="B2908" s="34"/>
      <c r="C2908" s="34"/>
      <c r="D2908" s="34"/>
    </row>
    <row r="2909" spans="1:4" x14ac:dyDescent="0.2">
      <c r="A2909" s="33"/>
      <c r="B2909" s="34"/>
      <c r="C2909" s="34"/>
      <c r="D2909" s="34"/>
    </row>
    <row r="2910" spans="1:4" x14ac:dyDescent="0.2">
      <c r="A2910" s="33"/>
      <c r="B2910" s="34"/>
      <c r="C2910" s="34"/>
      <c r="D2910" s="34"/>
    </row>
    <row r="2911" spans="1:4" x14ac:dyDescent="0.2">
      <c r="A2911" s="33"/>
      <c r="B2911" s="34"/>
      <c r="C2911" s="34"/>
      <c r="D2911" s="34"/>
    </row>
    <row r="2912" spans="1:4" x14ac:dyDescent="0.2">
      <c r="A2912" s="33"/>
      <c r="B2912" s="34"/>
      <c r="C2912" s="34"/>
      <c r="D2912" s="34"/>
    </row>
    <row r="2913" spans="1:4" x14ac:dyDescent="0.2">
      <c r="A2913" s="33"/>
      <c r="B2913" s="34"/>
      <c r="C2913" s="34"/>
      <c r="D2913" s="34"/>
    </row>
    <row r="2914" spans="1:4" x14ac:dyDescent="0.2">
      <c r="A2914" s="33"/>
      <c r="B2914" s="34"/>
      <c r="C2914" s="34"/>
      <c r="D2914" s="34"/>
    </row>
    <row r="2915" spans="1:4" x14ac:dyDescent="0.2">
      <c r="A2915" s="33"/>
      <c r="B2915" s="34"/>
      <c r="C2915" s="34"/>
      <c r="D2915" s="34"/>
    </row>
    <row r="2916" spans="1:4" x14ac:dyDescent="0.2">
      <c r="A2916" s="33"/>
      <c r="B2916" s="34"/>
      <c r="C2916" s="34"/>
      <c r="D2916" s="34"/>
    </row>
    <row r="2917" spans="1:4" x14ac:dyDescent="0.2">
      <c r="A2917" s="33"/>
      <c r="B2917" s="34"/>
      <c r="C2917" s="34"/>
      <c r="D2917" s="34"/>
    </row>
    <row r="2918" spans="1:4" x14ac:dyDescent="0.2">
      <c r="A2918" s="33"/>
      <c r="B2918" s="34"/>
      <c r="C2918" s="34"/>
      <c r="D2918" s="34"/>
    </row>
    <row r="2919" spans="1:4" x14ac:dyDescent="0.2">
      <c r="A2919" s="33"/>
      <c r="B2919" s="34"/>
      <c r="C2919" s="34"/>
      <c r="D2919" s="34"/>
    </row>
    <row r="2920" spans="1:4" x14ac:dyDescent="0.2">
      <c r="A2920" s="33"/>
      <c r="B2920" s="34"/>
      <c r="C2920" s="34"/>
      <c r="D2920" s="34"/>
    </row>
    <row r="2921" spans="1:4" x14ac:dyDescent="0.2">
      <c r="A2921" s="33"/>
      <c r="B2921" s="34"/>
      <c r="C2921" s="34"/>
      <c r="D2921" s="34"/>
    </row>
    <row r="2922" spans="1:4" x14ac:dyDescent="0.2">
      <c r="A2922" s="33"/>
      <c r="B2922" s="34"/>
      <c r="C2922" s="34"/>
      <c r="D2922" s="34"/>
    </row>
    <row r="2923" spans="1:4" x14ac:dyDescent="0.2">
      <c r="A2923" s="33"/>
      <c r="B2923" s="34"/>
      <c r="C2923" s="34"/>
      <c r="D2923" s="34"/>
    </row>
    <row r="2924" spans="1:4" x14ac:dyDescent="0.2">
      <c r="A2924" s="33"/>
      <c r="B2924" s="34"/>
      <c r="C2924" s="34"/>
      <c r="D2924" s="34"/>
    </row>
    <row r="2925" spans="1:4" x14ac:dyDescent="0.2">
      <c r="A2925" s="33"/>
      <c r="B2925" s="34"/>
      <c r="C2925" s="34"/>
      <c r="D2925" s="34"/>
    </row>
    <row r="2926" spans="1:4" x14ac:dyDescent="0.2">
      <c r="A2926" s="33"/>
      <c r="B2926" s="34"/>
      <c r="C2926" s="34"/>
      <c r="D2926" s="34"/>
    </row>
    <row r="2927" spans="1:4" x14ac:dyDescent="0.2">
      <c r="A2927" s="33"/>
      <c r="B2927" s="34"/>
      <c r="C2927" s="34"/>
      <c r="D2927" s="34"/>
    </row>
    <row r="2928" spans="1:4" x14ac:dyDescent="0.2">
      <c r="A2928" s="33"/>
      <c r="B2928" s="34"/>
      <c r="C2928" s="34"/>
      <c r="D2928" s="34"/>
    </row>
    <row r="2929" spans="1:4" x14ac:dyDescent="0.2">
      <c r="A2929" s="33"/>
      <c r="B2929" s="34"/>
      <c r="C2929" s="34"/>
      <c r="D2929" s="34"/>
    </row>
    <row r="2930" spans="1:4" x14ac:dyDescent="0.2">
      <c r="A2930" s="33"/>
      <c r="B2930" s="34"/>
      <c r="C2930" s="34"/>
      <c r="D2930" s="34"/>
    </row>
    <row r="2931" spans="1:4" x14ac:dyDescent="0.2">
      <c r="A2931" s="33"/>
      <c r="B2931" s="34"/>
      <c r="C2931" s="34"/>
      <c r="D2931" s="34"/>
    </row>
    <row r="2932" spans="1:4" x14ac:dyDescent="0.2">
      <c r="A2932" s="33"/>
      <c r="B2932" s="34"/>
      <c r="C2932" s="34"/>
      <c r="D2932" s="34"/>
    </row>
    <row r="2933" spans="1:4" x14ac:dyDescent="0.2">
      <c r="A2933" s="33"/>
      <c r="B2933" s="34"/>
      <c r="C2933" s="34"/>
      <c r="D2933" s="34"/>
    </row>
    <row r="2934" spans="1:4" x14ac:dyDescent="0.2">
      <c r="A2934" s="33"/>
      <c r="B2934" s="34"/>
      <c r="C2934" s="34"/>
      <c r="D2934" s="34"/>
    </row>
    <row r="2935" spans="1:4" x14ac:dyDescent="0.2">
      <c r="A2935" s="33"/>
      <c r="B2935" s="34"/>
      <c r="C2935" s="34"/>
      <c r="D2935" s="34"/>
    </row>
    <row r="2936" spans="1:4" x14ac:dyDescent="0.2">
      <c r="A2936" s="33"/>
      <c r="B2936" s="34"/>
      <c r="C2936" s="34"/>
      <c r="D2936" s="34"/>
    </row>
    <row r="2937" spans="1:4" x14ac:dyDescent="0.2">
      <c r="A2937" s="33"/>
      <c r="B2937" s="34"/>
      <c r="C2937" s="34"/>
      <c r="D2937" s="34"/>
    </row>
    <row r="2938" spans="1:4" x14ac:dyDescent="0.2">
      <c r="A2938" s="33"/>
      <c r="B2938" s="34"/>
      <c r="C2938" s="34"/>
      <c r="D2938" s="34"/>
    </row>
    <row r="2939" spans="1:4" x14ac:dyDescent="0.2">
      <c r="A2939" s="33"/>
      <c r="B2939" s="34"/>
      <c r="C2939" s="34"/>
      <c r="D2939" s="34"/>
    </row>
    <row r="2940" spans="1:4" x14ac:dyDescent="0.2">
      <c r="A2940" s="33"/>
      <c r="B2940" s="34"/>
      <c r="C2940" s="34"/>
      <c r="D2940" s="34"/>
    </row>
    <row r="2941" spans="1:4" x14ac:dyDescent="0.2">
      <c r="A2941" s="33"/>
      <c r="B2941" s="34"/>
      <c r="C2941" s="34"/>
      <c r="D2941" s="34"/>
    </row>
    <row r="2942" spans="1:4" x14ac:dyDescent="0.2">
      <c r="A2942" s="33"/>
      <c r="B2942" s="34"/>
      <c r="C2942" s="34"/>
      <c r="D2942" s="34"/>
    </row>
    <row r="2943" spans="1:4" x14ac:dyDescent="0.2">
      <c r="A2943" s="33"/>
      <c r="B2943" s="34"/>
      <c r="C2943" s="34"/>
      <c r="D2943" s="34"/>
    </row>
    <row r="2944" spans="1:4" x14ac:dyDescent="0.2">
      <c r="A2944" s="33"/>
      <c r="B2944" s="34"/>
      <c r="C2944" s="34"/>
      <c r="D2944" s="34"/>
    </row>
    <row r="2945" spans="1:4" x14ac:dyDescent="0.2">
      <c r="A2945" s="33"/>
      <c r="B2945" s="34"/>
      <c r="C2945" s="34"/>
      <c r="D2945" s="34"/>
    </row>
    <row r="2946" spans="1:4" x14ac:dyDescent="0.2">
      <c r="A2946" s="33"/>
      <c r="B2946" s="34"/>
      <c r="C2946" s="34"/>
      <c r="D2946" s="34"/>
    </row>
    <row r="2947" spans="1:4" x14ac:dyDescent="0.2">
      <c r="A2947" s="33"/>
      <c r="B2947" s="34"/>
      <c r="C2947" s="34"/>
      <c r="D2947" s="34"/>
    </row>
    <row r="2948" spans="1:4" x14ac:dyDescent="0.2">
      <c r="A2948" s="33"/>
      <c r="B2948" s="34"/>
      <c r="C2948" s="34"/>
      <c r="D2948" s="34"/>
    </row>
    <row r="2949" spans="1:4" x14ac:dyDescent="0.2">
      <c r="A2949" s="33"/>
      <c r="B2949" s="34"/>
      <c r="C2949" s="34"/>
      <c r="D2949" s="34"/>
    </row>
    <row r="2950" spans="1:4" x14ac:dyDescent="0.2">
      <c r="A2950" s="33"/>
      <c r="B2950" s="34"/>
      <c r="C2950" s="34"/>
      <c r="D2950" s="34"/>
    </row>
    <row r="2951" spans="1:4" x14ac:dyDescent="0.2">
      <c r="A2951" s="33"/>
      <c r="B2951" s="34"/>
      <c r="C2951" s="34"/>
      <c r="D2951" s="34"/>
    </row>
    <row r="2952" spans="1:4" x14ac:dyDescent="0.2">
      <c r="A2952" s="33"/>
      <c r="B2952" s="34"/>
      <c r="C2952" s="34"/>
      <c r="D2952" s="34"/>
    </row>
    <row r="2953" spans="1:4" x14ac:dyDescent="0.2">
      <c r="A2953" s="33"/>
      <c r="B2953" s="34"/>
      <c r="C2953" s="34"/>
      <c r="D2953" s="34"/>
    </row>
    <row r="2954" spans="1:4" x14ac:dyDescent="0.2">
      <c r="A2954" s="33"/>
      <c r="B2954" s="34"/>
      <c r="C2954" s="34"/>
      <c r="D2954" s="34"/>
    </row>
    <row r="2955" spans="1:4" x14ac:dyDescent="0.2">
      <c r="A2955" s="33"/>
      <c r="B2955" s="34"/>
      <c r="C2955" s="34"/>
      <c r="D2955" s="34"/>
    </row>
  </sheetData>
  <mergeCells count="4">
    <mergeCell ref="B4:B5"/>
    <mergeCell ref="C4:D4"/>
    <mergeCell ref="A4:A5"/>
    <mergeCell ref="A2618:D2618"/>
  </mergeCells>
  <pageMargins left="0.78740157480314965" right="0.78740157480314965" top="0.78740157480314965" bottom="0.78740157480314965" header="0.51181102362204722" footer="0.51181102362204722"/>
  <pageSetup paperSize="9" firstPageNumber="107" orientation="portrait" useFirstPageNumber="1" r:id="rId1"/>
  <headerFooter scaleWithDoc="0" alignWithMargins="0">
    <oddFooter>&amp;C&amp;"Times New Roman,обычный"&amp;12&amp;P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topLeftCell="B1" zoomScaleNormal="100" zoomScaleSheetLayoutView="100" workbookViewId="0">
      <selection activeCell="C3" sqref="C3"/>
    </sheetView>
  </sheetViews>
  <sheetFormatPr defaultRowHeight="12.75" x14ac:dyDescent="0.2"/>
  <cols>
    <col min="1" max="1" width="2" style="123" hidden="1" customWidth="1"/>
    <col min="2" max="2" width="46.7109375" style="125" customWidth="1"/>
    <col min="3" max="3" width="14.42578125" style="125" customWidth="1"/>
    <col min="4" max="5" width="8.7109375" style="125" customWidth="1"/>
    <col min="6" max="6" width="8.140625" style="125" customWidth="1"/>
    <col min="7" max="8" width="8.7109375" style="125" customWidth="1"/>
    <col min="9" max="9" width="10" style="125" customWidth="1"/>
    <col min="10" max="12" width="8.7109375" style="125" customWidth="1"/>
    <col min="13" max="13" width="9.7109375" style="125" customWidth="1"/>
    <col min="14" max="14" width="8.140625" style="125" customWidth="1"/>
    <col min="15" max="18" width="5.28515625" style="125" customWidth="1"/>
    <col min="19" max="16384" width="9.140625" style="125"/>
  </cols>
  <sheetData>
    <row r="1" spans="1:10" s="121" customFormat="1" ht="18" customHeight="1" x14ac:dyDescent="0.2">
      <c r="A1" s="119"/>
      <c r="B1" s="267" t="s">
        <v>2162</v>
      </c>
      <c r="C1" s="267"/>
      <c r="D1" s="267"/>
      <c r="E1" s="120"/>
      <c r="F1" s="120"/>
      <c r="G1" s="120"/>
      <c r="H1" s="120"/>
      <c r="I1" s="120"/>
    </row>
    <row r="2" spans="1:10" s="121" customFormat="1" ht="18" customHeight="1" x14ac:dyDescent="0.2">
      <c r="A2" s="119"/>
      <c r="B2" s="267" t="s">
        <v>2163</v>
      </c>
      <c r="C2" s="267"/>
      <c r="D2" s="267"/>
      <c r="E2" s="120"/>
      <c r="F2" s="120"/>
      <c r="G2" s="120"/>
      <c r="H2" s="120"/>
      <c r="I2" s="120"/>
    </row>
    <row r="3" spans="1:10" ht="18" customHeight="1" x14ac:dyDescent="0.25">
      <c r="B3" s="147" t="s">
        <v>2101</v>
      </c>
      <c r="C3" s="124"/>
      <c r="D3" s="124"/>
      <c r="E3" s="124"/>
      <c r="F3" s="124"/>
      <c r="G3" s="124"/>
      <c r="H3" s="124"/>
      <c r="I3" s="124"/>
    </row>
    <row r="4" spans="1:10" s="124" customFormat="1" ht="34.5" customHeight="1" x14ac:dyDescent="0.25">
      <c r="A4" s="126"/>
      <c r="B4" s="322"/>
      <c r="C4" s="324" t="s">
        <v>2082</v>
      </c>
    </row>
    <row r="5" spans="1:10" s="124" customFormat="1" ht="53.25" customHeight="1" x14ac:dyDescent="0.25">
      <c r="A5" s="126"/>
      <c r="B5" s="323"/>
      <c r="C5" s="324"/>
    </row>
    <row r="6" spans="1:10" s="128" customFormat="1" ht="31.5" customHeight="1" x14ac:dyDescent="0.2">
      <c r="A6" s="127"/>
      <c r="B6" s="148" t="s">
        <v>31</v>
      </c>
      <c r="C6" s="149">
        <v>6936156</v>
      </c>
      <c r="D6" s="129"/>
      <c r="E6" s="130"/>
      <c r="F6" s="130"/>
      <c r="G6" s="130"/>
      <c r="H6" s="130"/>
      <c r="I6" s="130"/>
      <c r="J6" s="131"/>
    </row>
    <row r="7" spans="1:10" s="128" customFormat="1" ht="34.5" customHeight="1" x14ac:dyDescent="0.2">
      <c r="A7" s="127"/>
      <c r="B7" s="148" t="s">
        <v>2137</v>
      </c>
      <c r="C7" s="149">
        <v>1094514</v>
      </c>
      <c r="D7" s="129"/>
      <c r="E7" s="130"/>
      <c r="F7" s="130"/>
      <c r="G7" s="130"/>
      <c r="H7" s="130"/>
      <c r="I7" s="130"/>
      <c r="J7" s="131"/>
    </row>
    <row r="8" spans="1:10" s="128" customFormat="1" ht="18" customHeight="1" x14ac:dyDescent="0.25">
      <c r="A8" s="127"/>
      <c r="B8" s="150" t="s">
        <v>2116</v>
      </c>
      <c r="C8" s="157"/>
      <c r="D8" s="129"/>
      <c r="E8" s="130"/>
      <c r="F8" s="130"/>
      <c r="G8" s="130"/>
      <c r="H8" s="130"/>
      <c r="I8" s="130"/>
      <c r="J8" s="131"/>
    </row>
    <row r="9" spans="1:10" s="128" customFormat="1" ht="18" customHeight="1" x14ac:dyDescent="0.25">
      <c r="A9" s="127"/>
      <c r="B9" s="151" t="s">
        <v>2135</v>
      </c>
      <c r="C9" s="157">
        <v>876883</v>
      </c>
      <c r="D9" s="129"/>
      <c r="E9" s="130"/>
      <c r="F9" s="130"/>
      <c r="G9" s="130"/>
      <c r="H9" s="130"/>
      <c r="I9" s="130"/>
      <c r="J9" s="131"/>
    </row>
    <row r="10" spans="1:10" s="128" customFormat="1" ht="18" customHeight="1" x14ac:dyDescent="0.25">
      <c r="A10" s="127"/>
      <c r="B10" s="152" t="s">
        <v>2136</v>
      </c>
      <c r="C10" s="157">
        <v>217631</v>
      </c>
      <c r="D10" s="129"/>
      <c r="E10" s="130"/>
      <c r="F10" s="130"/>
      <c r="G10" s="130"/>
      <c r="H10" s="130"/>
      <c r="I10" s="130"/>
      <c r="J10" s="131"/>
    </row>
    <row r="11" spans="1:10" s="128" customFormat="1" ht="38.25" customHeight="1" x14ac:dyDescent="0.2">
      <c r="A11" s="127"/>
      <c r="B11" s="223" t="s">
        <v>2134</v>
      </c>
      <c r="C11" s="149">
        <v>199409</v>
      </c>
      <c r="D11" s="129"/>
      <c r="E11" s="130"/>
      <c r="F11" s="130"/>
      <c r="G11" s="130"/>
      <c r="H11" s="130"/>
      <c r="I11" s="130"/>
      <c r="J11" s="131"/>
    </row>
    <row r="12" spans="1:10" ht="12.95" customHeight="1" x14ac:dyDescent="0.25">
      <c r="B12" s="153"/>
      <c r="C12" s="153"/>
      <c r="D12" s="132"/>
      <c r="E12" s="132"/>
      <c r="F12" s="132"/>
      <c r="G12" s="132"/>
      <c r="H12" s="132"/>
      <c r="I12" s="132"/>
      <c r="J12" s="133"/>
    </row>
    <row r="13" spans="1:10" ht="30.75" customHeight="1" x14ac:dyDescent="0.2">
      <c r="B13" s="325" t="s">
        <v>2143</v>
      </c>
      <c r="C13" s="325"/>
    </row>
    <row r="14" spans="1:10" x14ac:dyDescent="0.2">
      <c r="D14" s="129"/>
    </row>
    <row r="15" spans="1:10" hidden="1" x14ac:dyDescent="0.2">
      <c r="C15" s="134"/>
      <c r="D15" s="129"/>
    </row>
  </sheetData>
  <mergeCells count="3">
    <mergeCell ref="B4:B5"/>
    <mergeCell ref="C4:C5"/>
    <mergeCell ref="B13:C13"/>
  </mergeCells>
  <pageMargins left="0.78740157480314965" right="0.78740157480314965" top="0.78740157480314965" bottom="0.78740157480314965" header="0.51181102362204722" footer="0.51181102362204722"/>
  <pageSetup paperSize="9" firstPageNumber="167" orientation="portrait" useFirstPageNumber="1" r:id="rId1"/>
  <headerFooter alignWithMargins="0">
    <oddFooter>&amp;C&amp;"Times New Roman,обычный"&amp;12&amp;P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topLeftCell="B1" zoomScaleNormal="100" zoomScaleSheetLayoutView="100" workbookViewId="0">
      <selection activeCell="C18" sqref="C18"/>
    </sheetView>
  </sheetViews>
  <sheetFormatPr defaultRowHeight="12.75" x14ac:dyDescent="0.2"/>
  <cols>
    <col min="1" max="1" width="2" style="123" hidden="1" customWidth="1"/>
    <col min="2" max="2" width="30.85546875" style="125" customWidth="1"/>
    <col min="3" max="3" width="12.140625" style="125" customWidth="1"/>
    <col min="4" max="4" width="13" style="125" customWidth="1"/>
    <col min="5" max="5" width="13.28515625" style="132" customWidth="1"/>
    <col min="6" max="6" width="14.28515625" style="132" customWidth="1"/>
    <col min="7" max="7" width="8.7109375" style="125" hidden="1" customWidth="1"/>
    <col min="8" max="8" width="8.7109375" style="125" customWidth="1"/>
    <col min="9" max="9" width="8.140625" style="125" customWidth="1"/>
    <col min="10" max="11" width="8.7109375" style="125" customWidth="1"/>
    <col min="12" max="12" width="10" style="125" customWidth="1"/>
    <col min="13" max="15" width="8.7109375" style="125" customWidth="1"/>
    <col min="16" max="16" width="9.7109375" style="125" customWidth="1"/>
    <col min="17" max="17" width="8.140625" style="125" customWidth="1"/>
    <col min="18" max="21" width="5.28515625" style="125" customWidth="1"/>
    <col min="22" max="16384" width="9.140625" style="125"/>
  </cols>
  <sheetData>
    <row r="1" spans="1:13" s="121" customFormat="1" ht="18" customHeight="1" x14ac:dyDescent="0.2">
      <c r="A1" s="119"/>
      <c r="B1" s="326" t="s">
        <v>2102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</row>
    <row r="2" spans="1:13" s="121" customFormat="1" ht="18" customHeight="1" x14ac:dyDescent="0.2">
      <c r="A2" s="119"/>
      <c r="B2" s="326" t="s">
        <v>2103</v>
      </c>
      <c r="C2" s="326"/>
      <c r="D2" s="326"/>
      <c r="E2" s="326"/>
      <c r="F2" s="122"/>
      <c r="G2" s="120"/>
      <c r="H2" s="120"/>
      <c r="I2" s="120"/>
      <c r="J2" s="120"/>
      <c r="K2" s="120"/>
      <c r="L2" s="120"/>
    </row>
    <row r="3" spans="1:13" ht="18" customHeight="1" x14ac:dyDescent="0.25">
      <c r="B3" s="276" t="s">
        <v>2100</v>
      </c>
      <c r="C3" s="279"/>
      <c r="D3" s="279"/>
      <c r="E3" s="280"/>
      <c r="F3" s="280"/>
      <c r="G3" s="124"/>
      <c r="H3" s="124"/>
      <c r="I3" s="124"/>
      <c r="J3" s="124"/>
      <c r="K3" s="124"/>
      <c r="L3" s="124"/>
    </row>
    <row r="4" spans="1:13" s="124" customFormat="1" ht="34.5" customHeight="1" x14ac:dyDescent="0.25">
      <c r="A4" s="126"/>
      <c r="B4" s="327"/>
      <c r="C4" s="329" t="s">
        <v>2082</v>
      </c>
      <c r="D4" s="331" t="s">
        <v>2085</v>
      </c>
      <c r="E4" s="331"/>
      <c r="F4" s="331"/>
    </row>
    <row r="5" spans="1:13" s="124" customFormat="1" ht="34.5" customHeight="1" x14ac:dyDescent="0.25">
      <c r="A5" s="126"/>
      <c r="B5" s="328"/>
      <c r="C5" s="330"/>
      <c r="D5" s="281" t="s">
        <v>2086</v>
      </c>
      <c r="E5" s="281" t="s">
        <v>2087</v>
      </c>
      <c r="F5" s="281" t="s">
        <v>2088</v>
      </c>
    </row>
    <row r="6" spans="1:13" s="128" customFormat="1" ht="30.75" customHeight="1" x14ac:dyDescent="0.2">
      <c r="A6" s="127"/>
      <c r="B6" s="148" t="s">
        <v>2084</v>
      </c>
      <c r="C6" s="149">
        <v>1094514</v>
      </c>
      <c r="D6" s="149">
        <v>872874</v>
      </c>
      <c r="E6" s="149">
        <v>4009</v>
      </c>
      <c r="F6" s="149">
        <v>217631</v>
      </c>
      <c r="G6" s="129">
        <f>SUM(D6:F6)-C6</f>
        <v>0</v>
      </c>
      <c r="H6" s="130"/>
      <c r="I6" s="130"/>
      <c r="J6" s="130"/>
      <c r="K6" s="130"/>
      <c r="L6" s="130"/>
      <c r="M6" s="131"/>
    </row>
    <row r="7" spans="1:13" s="128" customFormat="1" ht="31.5" customHeight="1" x14ac:dyDescent="0.2">
      <c r="A7" s="127"/>
      <c r="B7" s="148" t="s">
        <v>2089</v>
      </c>
      <c r="C7" s="149"/>
      <c r="D7" s="149"/>
      <c r="E7" s="149"/>
      <c r="F7" s="149"/>
      <c r="G7" s="129">
        <f t="shared" ref="G7:G21" si="0">SUM(D7:F7)-C7</f>
        <v>0</v>
      </c>
      <c r="H7" s="130"/>
      <c r="I7" s="130"/>
      <c r="J7" s="130"/>
      <c r="K7" s="130"/>
      <c r="L7" s="130"/>
      <c r="M7" s="131"/>
    </row>
    <row r="8" spans="1:13" ht="15.95" customHeight="1" x14ac:dyDescent="0.25">
      <c r="B8" s="156" t="s">
        <v>2090</v>
      </c>
      <c r="C8" s="157">
        <v>964630</v>
      </c>
      <c r="D8" s="157">
        <v>855156</v>
      </c>
      <c r="E8" s="157">
        <v>2449</v>
      </c>
      <c r="F8" s="157">
        <v>107025</v>
      </c>
      <c r="G8" s="129">
        <f t="shared" si="0"/>
        <v>0</v>
      </c>
      <c r="H8" s="132"/>
      <c r="I8" s="132"/>
      <c r="J8" s="132"/>
      <c r="K8" s="132"/>
      <c r="L8" s="132"/>
      <c r="M8" s="133"/>
    </row>
    <row r="9" spans="1:13" ht="15.95" customHeight="1" x14ac:dyDescent="0.25">
      <c r="B9" s="156" t="s">
        <v>2091</v>
      </c>
      <c r="C9" s="157">
        <v>41365</v>
      </c>
      <c r="D9" s="157">
        <v>1777</v>
      </c>
      <c r="E9" s="157">
        <v>771</v>
      </c>
      <c r="F9" s="157">
        <v>38817</v>
      </c>
      <c r="G9" s="129">
        <f t="shared" si="0"/>
        <v>0</v>
      </c>
      <c r="H9" s="132"/>
      <c r="I9" s="132"/>
      <c r="J9" s="132"/>
      <c r="K9" s="132"/>
      <c r="L9" s="132"/>
      <c r="M9" s="133"/>
    </row>
    <row r="10" spans="1:13" ht="15.95" customHeight="1" x14ac:dyDescent="0.25">
      <c r="B10" s="156" t="s">
        <v>2092</v>
      </c>
      <c r="C10" s="157">
        <v>77372</v>
      </c>
      <c r="D10" s="157">
        <v>14177</v>
      </c>
      <c r="E10" s="157">
        <v>644</v>
      </c>
      <c r="F10" s="157">
        <v>62551</v>
      </c>
      <c r="G10" s="129">
        <f t="shared" si="0"/>
        <v>0</v>
      </c>
      <c r="H10" s="132"/>
      <c r="I10" s="132"/>
      <c r="J10" s="132"/>
      <c r="K10" s="132"/>
      <c r="L10" s="132"/>
      <c r="M10" s="133"/>
    </row>
    <row r="11" spans="1:13" ht="15.95" customHeight="1" x14ac:dyDescent="0.25">
      <c r="B11" s="156" t="s">
        <v>2093</v>
      </c>
      <c r="C11" s="157">
        <v>11147</v>
      </c>
      <c r="D11" s="157">
        <v>1764</v>
      </c>
      <c r="E11" s="157">
        <v>145</v>
      </c>
      <c r="F11" s="157">
        <v>9238</v>
      </c>
      <c r="G11" s="129">
        <f t="shared" si="0"/>
        <v>0</v>
      </c>
      <c r="H11" s="132"/>
      <c r="I11" s="132"/>
      <c r="J11" s="132"/>
      <c r="K11" s="132"/>
      <c r="L11" s="132"/>
      <c r="M11" s="133"/>
    </row>
    <row r="12" spans="1:13" s="128" customFormat="1" ht="33" customHeight="1" x14ac:dyDescent="0.2">
      <c r="A12" s="127"/>
      <c r="B12" s="148" t="s">
        <v>2094</v>
      </c>
      <c r="C12" s="149">
        <v>77894</v>
      </c>
      <c r="D12" s="149">
        <v>6041</v>
      </c>
      <c r="E12" s="149">
        <v>371</v>
      </c>
      <c r="F12" s="149">
        <v>71482</v>
      </c>
      <c r="G12" s="129">
        <f t="shared" si="0"/>
        <v>0</v>
      </c>
      <c r="H12" s="130"/>
      <c r="I12" s="130"/>
      <c r="J12" s="130"/>
      <c r="K12" s="130"/>
      <c r="L12" s="130"/>
      <c r="M12" s="131"/>
    </row>
    <row r="13" spans="1:13" ht="15.95" customHeight="1" x14ac:dyDescent="0.25">
      <c r="B13" s="156" t="s">
        <v>2090</v>
      </c>
      <c r="C13" s="157">
        <v>59431</v>
      </c>
      <c r="D13" s="157">
        <v>4695</v>
      </c>
      <c r="E13" s="157">
        <v>201</v>
      </c>
      <c r="F13" s="157">
        <v>54535</v>
      </c>
      <c r="G13" s="129">
        <f t="shared" si="0"/>
        <v>0</v>
      </c>
      <c r="H13" s="132"/>
      <c r="I13" s="132"/>
      <c r="J13" s="132"/>
      <c r="K13" s="132"/>
      <c r="L13" s="132"/>
      <c r="M13" s="133"/>
    </row>
    <row r="14" spans="1:13" ht="15.95" customHeight="1" x14ac:dyDescent="0.25">
      <c r="B14" s="156" t="s">
        <v>2091</v>
      </c>
      <c r="C14" s="157">
        <v>6148</v>
      </c>
      <c r="D14" s="157">
        <v>93</v>
      </c>
      <c r="E14" s="157">
        <v>49</v>
      </c>
      <c r="F14" s="157">
        <v>6006</v>
      </c>
      <c r="G14" s="129">
        <f t="shared" si="0"/>
        <v>0</v>
      </c>
      <c r="H14" s="132"/>
      <c r="I14" s="132"/>
      <c r="J14" s="132"/>
      <c r="K14" s="132"/>
      <c r="L14" s="132"/>
      <c r="M14" s="133"/>
    </row>
    <row r="15" spans="1:13" ht="15.95" customHeight="1" x14ac:dyDescent="0.25">
      <c r="B15" s="156" t="s">
        <v>2092</v>
      </c>
      <c r="C15" s="157">
        <v>9575</v>
      </c>
      <c r="D15" s="157">
        <v>1015</v>
      </c>
      <c r="E15" s="157">
        <v>69</v>
      </c>
      <c r="F15" s="157">
        <v>8491</v>
      </c>
      <c r="G15" s="129">
        <f t="shared" si="0"/>
        <v>0</v>
      </c>
      <c r="H15" s="132"/>
      <c r="I15" s="132"/>
      <c r="J15" s="132"/>
      <c r="K15" s="132"/>
      <c r="L15" s="132"/>
      <c r="M15" s="133"/>
    </row>
    <row r="16" spans="1:13" ht="15.95" customHeight="1" x14ac:dyDescent="0.25">
      <c r="B16" s="156" t="s">
        <v>2093</v>
      </c>
      <c r="C16" s="157">
        <v>2740</v>
      </c>
      <c r="D16" s="157">
        <v>238</v>
      </c>
      <c r="E16" s="157">
        <v>52</v>
      </c>
      <c r="F16" s="157">
        <v>2450</v>
      </c>
      <c r="G16" s="129">
        <f t="shared" si="0"/>
        <v>0</v>
      </c>
      <c r="H16" s="132"/>
      <c r="I16" s="132"/>
      <c r="J16" s="132"/>
      <c r="K16" s="132"/>
      <c r="L16" s="132"/>
      <c r="M16" s="133"/>
    </row>
    <row r="17" spans="1:17" s="128" customFormat="1" ht="48.75" customHeight="1" x14ac:dyDescent="0.2">
      <c r="A17" s="127"/>
      <c r="B17" s="148" t="s">
        <v>2083</v>
      </c>
      <c r="C17" s="149">
        <v>1016620</v>
      </c>
      <c r="D17" s="149">
        <v>866833</v>
      </c>
      <c r="E17" s="149">
        <v>3638</v>
      </c>
      <c r="F17" s="149">
        <v>146149</v>
      </c>
      <c r="G17" s="129">
        <f t="shared" si="0"/>
        <v>0</v>
      </c>
      <c r="H17" s="130"/>
      <c r="I17" s="130"/>
      <c r="J17" s="130"/>
      <c r="K17" s="130"/>
      <c r="L17" s="130"/>
      <c r="M17" s="131"/>
    </row>
    <row r="18" spans="1:17" ht="15.95" customHeight="1" x14ac:dyDescent="0.25">
      <c r="B18" s="156" t="s">
        <v>2090</v>
      </c>
      <c r="C18" s="157">
        <v>905199</v>
      </c>
      <c r="D18" s="157">
        <v>850461</v>
      </c>
      <c r="E18" s="157">
        <v>2248</v>
      </c>
      <c r="F18" s="157">
        <v>52490</v>
      </c>
      <c r="G18" s="129">
        <f t="shared" si="0"/>
        <v>0</v>
      </c>
      <c r="H18" s="132"/>
      <c r="I18" s="132"/>
      <c r="J18" s="132"/>
      <c r="K18" s="132"/>
      <c r="L18" s="132"/>
      <c r="M18" s="133"/>
    </row>
    <row r="19" spans="1:17" ht="15.95" customHeight="1" x14ac:dyDescent="0.25">
      <c r="B19" s="156" t="s">
        <v>2091</v>
      </c>
      <c r="C19" s="157">
        <v>35217</v>
      </c>
      <c r="D19" s="157">
        <v>1684</v>
      </c>
      <c r="E19" s="157">
        <v>722</v>
      </c>
      <c r="F19" s="157">
        <v>32811</v>
      </c>
      <c r="G19" s="129">
        <f t="shared" si="0"/>
        <v>0</v>
      </c>
      <c r="H19" s="132"/>
      <c r="I19" s="132"/>
      <c r="J19" s="132"/>
      <c r="K19" s="132"/>
      <c r="L19" s="132"/>
      <c r="M19" s="133"/>
    </row>
    <row r="20" spans="1:17" ht="15.95" customHeight="1" x14ac:dyDescent="0.25">
      <c r="B20" s="156" t="s">
        <v>2092</v>
      </c>
      <c r="C20" s="157">
        <v>67797</v>
      </c>
      <c r="D20" s="157">
        <v>13162</v>
      </c>
      <c r="E20" s="157">
        <v>575</v>
      </c>
      <c r="F20" s="157">
        <v>54060</v>
      </c>
      <c r="G20" s="129">
        <f t="shared" si="0"/>
        <v>0</v>
      </c>
      <c r="H20" s="132"/>
      <c r="I20" s="132"/>
      <c r="J20" s="132"/>
      <c r="K20" s="132"/>
      <c r="L20" s="132"/>
      <c r="M20" s="133"/>
    </row>
    <row r="21" spans="1:17" ht="15.95" customHeight="1" x14ac:dyDescent="0.25">
      <c r="B21" s="156" t="s">
        <v>2093</v>
      </c>
      <c r="C21" s="157">
        <v>8407</v>
      </c>
      <c r="D21" s="157">
        <v>1526</v>
      </c>
      <c r="E21" s="157">
        <v>93</v>
      </c>
      <c r="F21" s="157">
        <v>6788</v>
      </c>
      <c r="G21" s="129">
        <f t="shared" si="0"/>
        <v>0</v>
      </c>
      <c r="H21" s="132"/>
      <c r="I21" s="132"/>
      <c r="J21" s="132"/>
      <c r="K21" s="132"/>
      <c r="L21" s="132"/>
      <c r="M21" s="133"/>
    </row>
    <row r="22" spans="1:17" ht="15.95" customHeight="1" x14ac:dyDescent="0.25">
      <c r="B22" s="183"/>
      <c r="C22" s="154"/>
      <c r="D22" s="154"/>
      <c r="E22" s="154"/>
      <c r="F22" s="154"/>
      <c r="G22" s="132"/>
      <c r="H22" s="132"/>
      <c r="I22" s="132"/>
      <c r="J22" s="132"/>
      <c r="K22" s="132"/>
      <c r="L22" s="132"/>
      <c r="M22" s="133"/>
    </row>
    <row r="23" spans="1:17" hidden="1" x14ac:dyDescent="0.2">
      <c r="C23" s="135">
        <f>SUM(C8:C11)-C6</f>
        <v>0</v>
      </c>
      <c r="D23" s="135">
        <f t="shared" ref="D23:F23" si="1">SUM(D8:D11)-D6</f>
        <v>0</v>
      </c>
      <c r="E23" s="135">
        <f t="shared" si="1"/>
        <v>0</v>
      </c>
      <c r="F23" s="135">
        <f t="shared" si="1"/>
        <v>0</v>
      </c>
      <c r="G23" s="136"/>
      <c r="H23" s="136"/>
      <c r="I23" s="136"/>
      <c r="J23" s="136"/>
      <c r="K23" s="136"/>
      <c r="L23" s="136"/>
      <c r="M23" s="137"/>
      <c r="N23" s="138"/>
      <c r="O23" s="138"/>
      <c r="P23" s="138"/>
      <c r="Q23" s="138"/>
    </row>
    <row r="24" spans="1:17" hidden="1" x14ac:dyDescent="0.2">
      <c r="C24" s="139">
        <f>SUM(C13:C16)-C12</f>
        <v>0</v>
      </c>
      <c r="D24" s="139">
        <f t="shared" ref="D24:F24" si="2">SUM(D13:D16)-D12</f>
        <v>0</v>
      </c>
      <c r="E24" s="139">
        <f t="shared" si="2"/>
        <v>0</v>
      </c>
      <c r="F24" s="139">
        <f t="shared" si="2"/>
        <v>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</row>
    <row r="25" spans="1:17" hidden="1" x14ac:dyDescent="0.2">
      <c r="C25" s="134">
        <f>C6-C12-C17</f>
        <v>0</v>
      </c>
      <c r="D25" s="134">
        <f t="shared" ref="D25:F25" si="3">D6-D12-D17</f>
        <v>0</v>
      </c>
      <c r="E25" s="134">
        <f t="shared" si="3"/>
        <v>0</v>
      </c>
      <c r="F25" s="134">
        <f t="shared" si="3"/>
        <v>0</v>
      </c>
    </row>
    <row r="26" spans="1:17" hidden="1" x14ac:dyDescent="0.2">
      <c r="C26" s="134">
        <f>SUM(C18:C21)-C17</f>
        <v>0</v>
      </c>
      <c r="D26" s="134">
        <f t="shared" ref="D26:F26" si="4">SUM(D18:D21)-D17</f>
        <v>0</v>
      </c>
      <c r="E26" s="134">
        <f t="shared" si="4"/>
        <v>0</v>
      </c>
      <c r="F26" s="134">
        <f t="shared" si="4"/>
        <v>0</v>
      </c>
    </row>
  </sheetData>
  <mergeCells count="5">
    <mergeCell ref="B1:L1"/>
    <mergeCell ref="B2:E2"/>
    <mergeCell ref="B4:B5"/>
    <mergeCell ref="C4:C5"/>
    <mergeCell ref="D4:F4"/>
  </mergeCells>
  <pageMargins left="0.78740157480314965" right="0.78740157480314965" top="0.78740157480314965" bottom="0.78740157480314965" header="0.51181102362204722" footer="0.51181102362204722"/>
  <pageSetup paperSize="9" firstPageNumber="168" orientation="portrait" useFirstPageNumber="1" verticalDpi="300" r:id="rId1"/>
  <headerFooter alignWithMargins="0">
    <oddFooter>&amp;C&amp;"Times New Roman,обычный"&amp;12&amp;P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0"/>
  <sheetViews>
    <sheetView zoomScaleNormal="100" zoomScaleSheetLayoutView="100" workbookViewId="0"/>
  </sheetViews>
  <sheetFormatPr defaultColWidth="9.140625" defaultRowHeight="12.75" x14ac:dyDescent="0.2"/>
  <cols>
    <col min="1" max="1" width="22" style="10" customWidth="1"/>
    <col min="2" max="7" width="10.7109375" style="10" customWidth="1"/>
    <col min="8" max="8" width="4.5703125" style="10" customWidth="1"/>
    <col min="9" max="16384" width="9.140625" style="10"/>
  </cols>
  <sheetData>
    <row r="1" spans="1:7" ht="18" customHeight="1" x14ac:dyDescent="0.25">
      <c r="A1" s="11" t="s">
        <v>2161</v>
      </c>
      <c r="B1" s="12"/>
      <c r="C1" s="12"/>
      <c r="D1" s="12"/>
      <c r="E1" s="12"/>
      <c r="F1" s="12"/>
      <c r="G1" s="13"/>
    </row>
    <row r="2" spans="1:7" ht="18" customHeight="1" x14ac:dyDescent="0.25">
      <c r="A2" s="14" t="s">
        <v>2157</v>
      </c>
      <c r="B2" s="15"/>
      <c r="C2" s="15"/>
      <c r="D2" s="15"/>
      <c r="E2" s="15"/>
      <c r="F2" s="15"/>
      <c r="G2" s="15"/>
    </row>
    <row r="3" spans="1:7" ht="18" customHeight="1" x14ac:dyDescent="0.2">
      <c r="A3" s="278" t="s">
        <v>2100</v>
      </c>
      <c r="B3" s="15"/>
      <c r="C3" s="15"/>
      <c r="D3" s="15"/>
      <c r="E3" s="15"/>
      <c r="F3" s="15"/>
      <c r="G3" s="15"/>
    </row>
    <row r="4" spans="1:7" ht="12.95" customHeight="1" x14ac:dyDescent="0.2">
      <c r="A4" s="16"/>
      <c r="B4" s="337" t="s">
        <v>14</v>
      </c>
      <c r="C4" s="338"/>
      <c r="D4" s="339"/>
      <c r="E4" s="332" t="s">
        <v>24</v>
      </c>
      <c r="F4" s="333"/>
      <c r="G4" s="333"/>
    </row>
    <row r="5" spans="1:7" ht="12.95" customHeight="1" x14ac:dyDescent="0.2">
      <c r="A5" s="17"/>
      <c r="B5" s="340"/>
      <c r="C5" s="341"/>
      <c r="D5" s="342"/>
      <c r="E5" s="334" t="s">
        <v>25</v>
      </c>
      <c r="F5" s="335"/>
      <c r="G5" s="336"/>
    </row>
    <row r="6" spans="1:7" ht="19.5" customHeight="1" x14ac:dyDescent="0.2">
      <c r="A6" s="18"/>
      <c r="B6" s="165" t="s">
        <v>26</v>
      </c>
      <c r="C6" s="166" t="s">
        <v>18</v>
      </c>
      <c r="D6" s="167" t="s">
        <v>19</v>
      </c>
      <c r="E6" s="167" t="s">
        <v>26</v>
      </c>
      <c r="F6" s="165" t="s">
        <v>18</v>
      </c>
      <c r="G6" s="168" t="s">
        <v>19</v>
      </c>
    </row>
    <row r="7" spans="1:7" ht="29.25" customHeight="1" x14ac:dyDescent="0.2">
      <c r="A7" s="159" t="s">
        <v>0</v>
      </c>
      <c r="B7" s="169">
        <v>6936156</v>
      </c>
      <c r="C7" s="169">
        <v>3429021</v>
      </c>
      <c r="D7" s="169">
        <v>3507135</v>
      </c>
      <c r="E7" s="169">
        <v>1094514</v>
      </c>
      <c r="F7" s="169">
        <v>546336</v>
      </c>
      <c r="G7" s="169">
        <v>548178</v>
      </c>
    </row>
    <row r="8" spans="1:7" ht="15.95" customHeight="1" x14ac:dyDescent="0.25">
      <c r="A8" s="85" t="s">
        <v>20</v>
      </c>
      <c r="B8" s="170">
        <v>2408183</v>
      </c>
      <c r="C8" s="170">
        <v>1145302</v>
      </c>
      <c r="D8" s="170">
        <v>1262881</v>
      </c>
      <c r="E8" s="170">
        <v>313087</v>
      </c>
      <c r="F8" s="170">
        <v>148769</v>
      </c>
      <c r="G8" s="170">
        <v>164318</v>
      </c>
    </row>
    <row r="9" spans="1:7" ht="15.95" customHeight="1" x14ac:dyDescent="0.25">
      <c r="A9" s="160" t="s">
        <v>21</v>
      </c>
      <c r="B9" s="170">
        <v>4527973</v>
      </c>
      <c r="C9" s="170">
        <v>2283719</v>
      </c>
      <c r="D9" s="170">
        <v>2244254</v>
      </c>
      <c r="E9" s="170">
        <v>781427</v>
      </c>
      <c r="F9" s="170">
        <v>397567</v>
      </c>
      <c r="G9" s="170">
        <v>383860</v>
      </c>
    </row>
    <row r="10" spans="1:7" ht="26.1" customHeight="1" x14ac:dyDescent="0.2">
      <c r="A10" s="161" t="s">
        <v>1</v>
      </c>
      <c r="B10" s="169">
        <v>561443</v>
      </c>
      <c r="C10" s="169">
        <v>283322</v>
      </c>
      <c r="D10" s="169">
        <v>278121</v>
      </c>
      <c r="E10" s="169">
        <v>124071</v>
      </c>
      <c r="F10" s="169">
        <v>64241</v>
      </c>
      <c r="G10" s="169">
        <v>59830</v>
      </c>
    </row>
    <row r="11" spans="1:7" ht="15.95" customHeight="1" x14ac:dyDescent="0.25">
      <c r="A11" s="85" t="s">
        <v>20</v>
      </c>
      <c r="B11" s="170">
        <v>131627</v>
      </c>
      <c r="C11" s="170">
        <v>64751</v>
      </c>
      <c r="D11" s="170">
        <v>66876</v>
      </c>
      <c r="E11" s="170">
        <v>28873</v>
      </c>
      <c r="F11" s="170">
        <v>14334</v>
      </c>
      <c r="G11" s="170">
        <v>14539</v>
      </c>
    </row>
    <row r="12" spans="1:7" ht="15.95" customHeight="1" x14ac:dyDescent="0.25">
      <c r="A12" s="160" t="s">
        <v>21</v>
      </c>
      <c r="B12" s="170">
        <v>429816</v>
      </c>
      <c r="C12" s="170">
        <v>218571</v>
      </c>
      <c r="D12" s="170">
        <v>211245</v>
      </c>
      <c r="E12" s="170">
        <v>95198</v>
      </c>
      <c r="F12" s="170">
        <v>49907</v>
      </c>
      <c r="G12" s="170">
        <v>45291</v>
      </c>
    </row>
    <row r="13" spans="1:7" ht="31.5" customHeight="1" x14ac:dyDescent="0.2">
      <c r="A13" s="172" t="s">
        <v>22</v>
      </c>
      <c r="B13" s="169">
        <v>1292420</v>
      </c>
      <c r="C13" s="169">
        <v>649897</v>
      </c>
      <c r="D13" s="169">
        <v>642523</v>
      </c>
      <c r="E13" s="169">
        <v>277359</v>
      </c>
      <c r="F13" s="169">
        <v>139624</v>
      </c>
      <c r="G13" s="169">
        <v>137735</v>
      </c>
    </row>
    <row r="14" spans="1:7" ht="15.95" customHeight="1" x14ac:dyDescent="0.25">
      <c r="A14" s="85" t="s">
        <v>20</v>
      </c>
      <c r="B14" s="170">
        <v>328047</v>
      </c>
      <c r="C14" s="170">
        <v>163627</v>
      </c>
      <c r="D14" s="170">
        <v>164420</v>
      </c>
      <c r="E14" s="170">
        <v>60609</v>
      </c>
      <c r="F14" s="170">
        <v>29808</v>
      </c>
      <c r="G14" s="170">
        <v>30801</v>
      </c>
    </row>
    <row r="15" spans="1:7" ht="15.95" customHeight="1" x14ac:dyDescent="0.25">
      <c r="A15" s="160" t="s">
        <v>21</v>
      </c>
      <c r="B15" s="170">
        <v>964373</v>
      </c>
      <c r="C15" s="170">
        <v>486270</v>
      </c>
      <c r="D15" s="170">
        <v>478103</v>
      </c>
      <c r="E15" s="170">
        <v>216750</v>
      </c>
      <c r="F15" s="170">
        <v>109816</v>
      </c>
      <c r="G15" s="170">
        <v>106934</v>
      </c>
    </row>
    <row r="16" spans="1:7" ht="36.75" customHeight="1" x14ac:dyDescent="0.2">
      <c r="A16" s="172" t="s">
        <v>3</v>
      </c>
      <c r="B16" s="169">
        <v>534472</v>
      </c>
      <c r="C16" s="169">
        <v>266583</v>
      </c>
      <c r="D16" s="169">
        <v>267889</v>
      </c>
      <c r="E16" s="169">
        <v>59082</v>
      </c>
      <c r="F16" s="169">
        <v>29849</v>
      </c>
      <c r="G16" s="169">
        <v>29233</v>
      </c>
    </row>
    <row r="17" spans="1:7" ht="15.95" customHeight="1" x14ac:dyDescent="0.25">
      <c r="A17" s="85" t="s">
        <v>20</v>
      </c>
      <c r="B17" s="170">
        <v>145510</v>
      </c>
      <c r="C17" s="170">
        <v>70897</v>
      </c>
      <c r="D17" s="170">
        <v>74613</v>
      </c>
      <c r="E17" s="170">
        <v>7941</v>
      </c>
      <c r="F17" s="170">
        <v>3959</v>
      </c>
      <c r="G17" s="170">
        <v>3982</v>
      </c>
    </row>
    <row r="18" spans="1:7" ht="15.95" customHeight="1" x14ac:dyDescent="0.25">
      <c r="A18" s="160" t="s">
        <v>21</v>
      </c>
      <c r="B18" s="170">
        <v>388962</v>
      </c>
      <c r="C18" s="170">
        <v>195686</v>
      </c>
      <c r="D18" s="170">
        <v>193276</v>
      </c>
      <c r="E18" s="170">
        <v>51141</v>
      </c>
      <c r="F18" s="170">
        <v>25890</v>
      </c>
      <c r="G18" s="170">
        <v>25251</v>
      </c>
    </row>
    <row r="19" spans="1:7" ht="26.1" customHeight="1" x14ac:dyDescent="0.2">
      <c r="A19" s="161" t="s">
        <v>4</v>
      </c>
      <c r="B19" s="169">
        <v>306573</v>
      </c>
      <c r="C19" s="169">
        <v>154738</v>
      </c>
      <c r="D19" s="169">
        <v>151835</v>
      </c>
      <c r="E19" s="169">
        <v>45311</v>
      </c>
      <c r="F19" s="169">
        <v>22396</v>
      </c>
      <c r="G19" s="169">
        <v>22915</v>
      </c>
    </row>
    <row r="20" spans="1:7" ht="15.95" customHeight="1" x14ac:dyDescent="0.25">
      <c r="A20" s="85" t="s">
        <v>20</v>
      </c>
      <c r="B20" s="170">
        <v>41681</v>
      </c>
      <c r="C20" s="170">
        <v>20254</v>
      </c>
      <c r="D20" s="170">
        <v>21427</v>
      </c>
      <c r="E20" s="170">
        <v>3896</v>
      </c>
      <c r="F20" s="170">
        <v>1934</v>
      </c>
      <c r="G20" s="170">
        <v>1962</v>
      </c>
    </row>
    <row r="21" spans="1:7" ht="15.95" customHeight="1" x14ac:dyDescent="0.25">
      <c r="A21" s="160" t="s">
        <v>21</v>
      </c>
      <c r="B21" s="170">
        <v>264892</v>
      </c>
      <c r="C21" s="170">
        <v>134484</v>
      </c>
      <c r="D21" s="170">
        <v>130408</v>
      </c>
      <c r="E21" s="170">
        <v>41415</v>
      </c>
      <c r="F21" s="170">
        <v>20462</v>
      </c>
      <c r="G21" s="170">
        <v>20953</v>
      </c>
    </row>
    <row r="22" spans="1:7" ht="26.1" customHeight="1" x14ac:dyDescent="0.2">
      <c r="A22" s="161" t="s">
        <v>5</v>
      </c>
      <c r="B22" s="169">
        <v>1439633</v>
      </c>
      <c r="C22" s="169">
        <v>724501</v>
      </c>
      <c r="D22" s="169">
        <v>715132</v>
      </c>
      <c r="E22" s="169">
        <v>245620</v>
      </c>
      <c r="F22" s="169">
        <v>124876</v>
      </c>
      <c r="G22" s="169">
        <v>120744</v>
      </c>
    </row>
    <row r="23" spans="1:7" ht="15.95" customHeight="1" x14ac:dyDescent="0.25">
      <c r="A23" s="85" t="s">
        <v>20</v>
      </c>
      <c r="B23" s="170">
        <v>104677</v>
      </c>
      <c r="C23" s="170">
        <v>51605</v>
      </c>
      <c r="D23" s="170">
        <v>53072</v>
      </c>
      <c r="E23" s="170">
        <v>22399</v>
      </c>
      <c r="F23" s="170">
        <v>10899</v>
      </c>
      <c r="G23" s="170">
        <v>11500</v>
      </c>
    </row>
    <row r="24" spans="1:7" ht="15.95" customHeight="1" x14ac:dyDescent="0.25">
      <c r="A24" s="160" t="s">
        <v>21</v>
      </c>
      <c r="B24" s="170">
        <v>1334956</v>
      </c>
      <c r="C24" s="170">
        <v>672896</v>
      </c>
      <c r="D24" s="170">
        <v>662060</v>
      </c>
      <c r="E24" s="170">
        <v>223221</v>
      </c>
      <c r="F24" s="170">
        <v>113977</v>
      </c>
      <c r="G24" s="170">
        <v>109244</v>
      </c>
    </row>
    <row r="25" spans="1:7" ht="26.1" customHeight="1" x14ac:dyDescent="0.2">
      <c r="A25" s="161" t="s">
        <v>6</v>
      </c>
      <c r="B25" s="169">
        <v>270950</v>
      </c>
      <c r="C25" s="169">
        <v>136662</v>
      </c>
      <c r="D25" s="169">
        <v>134288</v>
      </c>
      <c r="E25" s="169">
        <v>56589</v>
      </c>
      <c r="F25" s="169">
        <v>28525</v>
      </c>
      <c r="G25" s="169">
        <v>28064</v>
      </c>
    </row>
    <row r="26" spans="1:7" ht="15.95" customHeight="1" x14ac:dyDescent="0.25">
      <c r="A26" s="85" t="s">
        <v>20</v>
      </c>
      <c r="B26" s="170">
        <v>41067</v>
      </c>
      <c r="C26" s="170">
        <v>20109</v>
      </c>
      <c r="D26" s="170">
        <v>20958</v>
      </c>
      <c r="E26" s="170">
        <v>2528</v>
      </c>
      <c r="F26" s="170">
        <v>1221</v>
      </c>
      <c r="G26" s="170">
        <v>1307</v>
      </c>
    </row>
    <row r="27" spans="1:7" ht="15.95" customHeight="1" x14ac:dyDescent="0.25">
      <c r="A27" s="160" t="s">
        <v>21</v>
      </c>
      <c r="B27" s="170">
        <v>229883</v>
      </c>
      <c r="C27" s="170">
        <v>116553</v>
      </c>
      <c r="D27" s="170">
        <v>113330</v>
      </c>
      <c r="E27" s="170">
        <v>54061</v>
      </c>
      <c r="F27" s="170">
        <v>27304</v>
      </c>
      <c r="G27" s="170">
        <v>26757</v>
      </c>
    </row>
    <row r="28" spans="1:7" ht="26.1" customHeight="1" x14ac:dyDescent="0.2">
      <c r="A28" s="82" t="s">
        <v>7</v>
      </c>
      <c r="B28" s="169">
        <v>1056758</v>
      </c>
      <c r="C28" s="169">
        <v>525054</v>
      </c>
      <c r="D28" s="169">
        <v>531704</v>
      </c>
      <c r="E28" s="169">
        <v>106636</v>
      </c>
      <c r="F28" s="169">
        <v>53173</v>
      </c>
      <c r="G28" s="169">
        <v>53463</v>
      </c>
    </row>
    <row r="29" spans="1:7" ht="15.95" customHeight="1" x14ac:dyDescent="0.25">
      <c r="A29" s="85" t="s">
        <v>20</v>
      </c>
      <c r="B29" s="170">
        <v>185109</v>
      </c>
      <c r="C29" s="170">
        <v>89119</v>
      </c>
      <c r="D29" s="170">
        <v>95990</v>
      </c>
      <c r="E29" s="170">
        <v>12061</v>
      </c>
      <c r="F29" s="170">
        <v>6004</v>
      </c>
      <c r="G29" s="170">
        <v>6057</v>
      </c>
    </row>
    <row r="30" spans="1:7" ht="15.95" customHeight="1" x14ac:dyDescent="0.25">
      <c r="A30" s="160" t="s">
        <v>21</v>
      </c>
      <c r="B30" s="170">
        <v>871649</v>
      </c>
      <c r="C30" s="170">
        <v>435935</v>
      </c>
      <c r="D30" s="170">
        <v>435714</v>
      </c>
      <c r="E30" s="170">
        <v>94575</v>
      </c>
      <c r="F30" s="170">
        <v>47169</v>
      </c>
      <c r="G30" s="170">
        <v>47406</v>
      </c>
    </row>
    <row r="31" spans="1:7" ht="26.1" customHeight="1" x14ac:dyDescent="0.2">
      <c r="A31" s="162" t="s">
        <v>12</v>
      </c>
      <c r="B31" s="169">
        <v>1120827</v>
      </c>
      <c r="C31" s="169">
        <v>507502</v>
      </c>
      <c r="D31" s="169">
        <v>613325</v>
      </c>
      <c r="E31" s="169">
        <v>157569</v>
      </c>
      <c r="F31" s="169">
        <v>72069</v>
      </c>
      <c r="G31" s="169">
        <v>85500</v>
      </c>
    </row>
    <row r="32" spans="1:7" ht="15.95" customHeight="1" x14ac:dyDescent="0.25">
      <c r="A32" s="85" t="s">
        <v>20</v>
      </c>
      <c r="B32" s="170">
        <v>1114584</v>
      </c>
      <c r="C32" s="170">
        <v>503823</v>
      </c>
      <c r="D32" s="170">
        <v>610761</v>
      </c>
      <c r="E32" s="170">
        <v>154863</v>
      </c>
      <c r="F32" s="170">
        <v>70338</v>
      </c>
      <c r="G32" s="170">
        <v>84525</v>
      </c>
    </row>
    <row r="33" spans="1:7" ht="15.95" customHeight="1" x14ac:dyDescent="0.25">
      <c r="A33" s="160" t="s">
        <v>21</v>
      </c>
      <c r="B33" s="170">
        <v>6243</v>
      </c>
      <c r="C33" s="170">
        <v>3679</v>
      </c>
      <c r="D33" s="170">
        <v>2564</v>
      </c>
      <c r="E33" s="170">
        <v>2706</v>
      </c>
      <c r="F33" s="170">
        <v>1731</v>
      </c>
      <c r="G33" s="170">
        <v>975</v>
      </c>
    </row>
    <row r="34" spans="1:7" ht="26.1" customHeight="1" x14ac:dyDescent="0.2">
      <c r="A34" s="163" t="s">
        <v>23</v>
      </c>
      <c r="B34" s="169">
        <v>353080</v>
      </c>
      <c r="C34" s="169">
        <v>180762</v>
      </c>
      <c r="D34" s="169">
        <v>172318</v>
      </c>
      <c r="E34" s="169">
        <v>22277</v>
      </c>
      <c r="F34" s="169">
        <v>11583</v>
      </c>
      <c r="G34" s="169">
        <v>10694</v>
      </c>
    </row>
    <row r="35" spans="1:7" ht="15.95" customHeight="1" x14ac:dyDescent="0.25">
      <c r="A35" s="85" t="s">
        <v>20</v>
      </c>
      <c r="B35" s="170">
        <v>315881</v>
      </c>
      <c r="C35" s="170">
        <v>161117</v>
      </c>
      <c r="D35" s="170">
        <v>154764</v>
      </c>
      <c r="E35" s="170">
        <v>19917</v>
      </c>
      <c r="F35" s="170">
        <v>10272</v>
      </c>
      <c r="G35" s="170">
        <v>9645</v>
      </c>
    </row>
    <row r="36" spans="1:7" ht="15.95" customHeight="1" x14ac:dyDescent="0.25">
      <c r="A36" s="164" t="s">
        <v>21</v>
      </c>
      <c r="B36" s="171">
        <v>37199</v>
      </c>
      <c r="C36" s="171">
        <v>19645</v>
      </c>
      <c r="D36" s="171">
        <v>17554</v>
      </c>
      <c r="E36" s="171">
        <v>2360</v>
      </c>
      <c r="F36" s="171">
        <v>1311</v>
      </c>
      <c r="G36" s="171">
        <v>1049</v>
      </c>
    </row>
    <row r="37" spans="1:7" ht="15.95" customHeight="1" x14ac:dyDescent="0.2"/>
    <row r="38" spans="1:7" x14ac:dyDescent="0.2">
      <c r="B38" s="173"/>
      <c r="C38" s="173"/>
      <c r="D38" s="173"/>
      <c r="E38" s="173"/>
      <c r="F38" s="173"/>
      <c r="G38" s="173"/>
    </row>
    <row r="39" spans="1:7" x14ac:dyDescent="0.2">
      <c r="B39" s="173"/>
      <c r="C39" s="173"/>
      <c r="D39" s="173"/>
      <c r="E39" s="173"/>
      <c r="F39" s="173"/>
      <c r="G39" s="173"/>
    </row>
    <row r="40" spans="1:7" x14ac:dyDescent="0.2">
      <c r="B40" s="173"/>
      <c r="C40" s="173"/>
      <c r="D40" s="173"/>
      <c r="E40" s="173"/>
      <c r="F40" s="173"/>
      <c r="G40" s="173"/>
    </row>
  </sheetData>
  <mergeCells count="3">
    <mergeCell ref="E4:G4"/>
    <mergeCell ref="E5:G5"/>
    <mergeCell ref="B4:D5"/>
  </mergeCells>
  <pageMargins left="0.78740157480314965" right="0.78740157480314965" top="0.78740157480314965" bottom="0.78740157480314965" header="0.51181102362204722" footer="0.51181102362204722"/>
  <pageSetup paperSize="9" scale="95" firstPageNumber="169" orientation="portrait" useFirstPageNumber="1" r:id="rId1"/>
  <headerFooter alignWithMargins="0">
    <oddFooter xml:space="preserve">&amp;C&amp;"Times New Roman,обычный"&amp;12&amp;P&amp;"Arial Cyr,обычный"&amp;10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topLeftCell="B1" zoomScaleNormal="100" zoomScaleSheetLayoutView="100" workbookViewId="0">
      <selection activeCell="C12" sqref="C12"/>
    </sheetView>
  </sheetViews>
  <sheetFormatPr defaultRowHeight="12.75" x14ac:dyDescent="0.2"/>
  <cols>
    <col min="1" max="1" width="2" style="123" hidden="1" customWidth="1"/>
    <col min="2" max="2" width="30.85546875" style="125" customWidth="1"/>
    <col min="3" max="3" width="8.85546875" style="125" customWidth="1"/>
    <col min="4" max="5" width="19" style="125" customWidth="1"/>
    <col min="6" max="6" width="8.7109375" style="125" customWidth="1"/>
    <col min="7" max="7" width="10" style="125" customWidth="1"/>
    <col min="8" max="10" width="8.7109375" style="125" customWidth="1"/>
    <col min="11" max="11" width="9.7109375" style="125" customWidth="1"/>
    <col min="12" max="12" width="8.140625" style="125" customWidth="1"/>
    <col min="13" max="16" width="5.28515625" style="125" customWidth="1"/>
    <col min="17" max="16384" width="9.140625" style="125"/>
  </cols>
  <sheetData>
    <row r="1" spans="1:12" s="121" customFormat="1" ht="18" customHeight="1" x14ac:dyDescent="0.2">
      <c r="A1" s="119"/>
      <c r="B1" s="343" t="s">
        <v>2104</v>
      </c>
      <c r="C1" s="343"/>
      <c r="D1" s="343"/>
      <c r="E1" s="343"/>
      <c r="F1" s="120"/>
      <c r="G1" s="120"/>
    </row>
    <row r="2" spans="1:12" s="121" customFormat="1" ht="18" customHeight="1" x14ac:dyDescent="0.2">
      <c r="A2" s="119"/>
      <c r="B2" s="343" t="s">
        <v>2164</v>
      </c>
      <c r="C2" s="343"/>
      <c r="D2" s="343"/>
      <c r="E2" s="343"/>
      <c r="F2" s="120"/>
      <c r="G2" s="120"/>
    </row>
    <row r="3" spans="1:12" s="121" customFormat="1" ht="18" customHeight="1" x14ac:dyDescent="0.2">
      <c r="A3" s="119"/>
      <c r="B3" s="276" t="s">
        <v>2105</v>
      </c>
      <c r="C3" s="277"/>
      <c r="D3" s="277"/>
      <c r="E3" s="277"/>
      <c r="F3" s="120"/>
      <c r="G3" s="120"/>
    </row>
    <row r="4" spans="1:12" s="124" customFormat="1" ht="34.5" customHeight="1" x14ac:dyDescent="0.25">
      <c r="A4" s="126"/>
      <c r="B4" s="344"/>
      <c r="C4" s="345" t="s">
        <v>2082</v>
      </c>
      <c r="D4" s="331" t="s">
        <v>2095</v>
      </c>
      <c r="E4" s="331"/>
    </row>
    <row r="5" spans="1:12" s="124" customFormat="1" ht="62.25" customHeight="1" x14ac:dyDescent="0.25">
      <c r="A5" s="126"/>
      <c r="B5" s="328"/>
      <c r="C5" s="330"/>
      <c r="D5" s="275" t="s">
        <v>2096</v>
      </c>
      <c r="E5" s="275" t="s">
        <v>2097</v>
      </c>
    </row>
    <row r="6" spans="1:12" s="124" customFormat="1" ht="15" customHeight="1" x14ac:dyDescent="0.25">
      <c r="A6" s="126"/>
      <c r="B6" s="174"/>
      <c r="C6" s="175"/>
      <c r="D6" s="176"/>
      <c r="E6" s="176"/>
    </row>
    <row r="7" spans="1:12" s="128" customFormat="1" ht="30" customHeight="1" x14ac:dyDescent="0.2">
      <c r="A7" s="127"/>
      <c r="B7" s="148" t="s">
        <v>2098</v>
      </c>
      <c r="C7" s="149">
        <v>305718</v>
      </c>
      <c r="D7" s="149">
        <v>79511</v>
      </c>
      <c r="E7" s="149">
        <v>226207</v>
      </c>
      <c r="F7" s="130"/>
      <c r="G7" s="130"/>
      <c r="H7" s="131"/>
    </row>
    <row r="8" spans="1:12" s="142" customFormat="1" ht="39.75" customHeight="1" x14ac:dyDescent="0.25">
      <c r="A8" s="141"/>
      <c r="B8" s="158" t="s">
        <v>2099</v>
      </c>
      <c r="C8" s="177"/>
      <c r="D8" s="178"/>
      <c r="E8" s="179"/>
      <c r="F8" s="143"/>
      <c r="G8" s="143"/>
      <c r="H8" s="144"/>
    </row>
    <row r="9" spans="1:12" ht="15.95" customHeight="1" x14ac:dyDescent="0.25">
      <c r="B9" s="156" t="s">
        <v>2090</v>
      </c>
      <c r="C9" s="157">
        <v>60828</v>
      </c>
      <c r="D9" s="157">
        <v>17008</v>
      </c>
      <c r="E9" s="157">
        <v>43820</v>
      </c>
      <c r="F9" s="132"/>
      <c r="G9" s="132"/>
      <c r="H9" s="133"/>
    </row>
    <row r="10" spans="1:12" ht="15.95" customHeight="1" x14ac:dyDescent="0.25">
      <c r="B10" s="156" t="s">
        <v>2091</v>
      </c>
      <c r="C10" s="157">
        <v>63148</v>
      </c>
      <c r="D10" s="157">
        <v>7995</v>
      </c>
      <c r="E10" s="157">
        <v>55153</v>
      </c>
      <c r="F10" s="132"/>
      <c r="G10" s="132"/>
      <c r="H10" s="133"/>
    </row>
    <row r="11" spans="1:12" ht="15.95" customHeight="1" x14ac:dyDescent="0.25">
      <c r="B11" s="156" t="s">
        <v>2092</v>
      </c>
      <c r="C11" s="157">
        <v>148021</v>
      </c>
      <c r="D11" s="157">
        <v>37183</v>
      </c>
      <c r="E11" s="157">
        <v>110838</v>
      </c>
      <c r="F11" s="132"/>
      <c r="G11" s="132"/>
      <c r="H11" s="133"/>
    </row>
    <row r="12" spans="1:12" ht="15.95" customHeight="1" x14ac:dyDescent="0.25">
      <c r="B12" s="156" t="s">
        <v>2093</v>
      </c>
      <c r="C12" s="157">
        <v>33721</v>
      </c>
      <c r="D12" s="157">
        <v>17325</v>
      </c>
      <c r="E12" s="157">
        <v>16396</v>
      </c>
      <c r="F12" s="132"/>
      <c r="G12" s="132"/>
      <c r="H12" s="133"/>
    </row>
    <row r="13" spans="1:12" ht="15.95" customHeight="1" x14ac:dyDescent="0.25">
      <c r="B13" s="153"/>
      <c r="C13" s="153"/>
      <c r="D13" s="153"/>
      <c r="E13" s="153"/>
      <c r="F13" s="132"/>
      <c r="G13" s="132"/>
      <c r="H13" s="133"/>
    </row>
    <row r="14" spans="1:12" ht="15" x14ac:dyDescent="0.25">
      <c r="B14" s="155"/>
      <c r="C14" s="180"/>
      <c r="D14" s="180"/>
      <c r="E14" s="180"/>
      <c r="F14" s="136"/>
      <c r="G14" s="136"/>
      <c r="H14" s="137"/>
      <c r="I14" s="138"/>
      <c r="J14" s="138"/>
      <c r="K14" s="138"/>
      <c r="L14" s="138"/>
    </row>
    <row r="15" spans="1:12" x14ac:dyDescent="0.2">
      <c r="C15" s="139"/>
      <c r="D15" s="139"/>
      <c r="E15" s="139"/>
      <c r="F15" s="140"/>
      <c r="G15" s="140"/>
      <c r="H15" s="140"/>
      <c r="I15" s="140"/>
      <c r="J15" s="140"/>
      <c r="K15" s="140"/>
      <c r="L15" s="140"/>
    </row>
    <row r="16" spans="1:12" x14ac:dyDescent="0.2">
      <c r="C16" s="134"/>
      <c r="D16" s="134"/>
      <c r="E16" s="134"/>
    </row>
    <row r="17" spans="3:5" x14ac:dyDescent="0.2">
      <c r="C17" s="134"/>
      <c r="D17" s="134"/>
      <c r="E17" s="134"/>
    </row>
  </sheetData>
  <mergeCells count="5">
    <mergeCell ref="B2:E2"/>
    <mergeCell ref="B4:B5"/>
    <mergeCell ref="C4:C5"/>
    <mergeCell ref="D4:E4"/>
    <mergeCell ref="B1:E1"/>
  </mergeCells>
  <pageMargins left="0.78740157480314965" right="0.78740157480314965" top="0.78740157480314965" bottom="0.78740157480314965" header="0.51181102362204722" footer="0.51181102362204722"/>
  <pageSetup paperSize="9" firstPageNumber="170" orientation="portrait" useFirstPageNumber="1" r:id="rId1"/>
  <headerFooter alignWithMargins="0">
    <oddFooter>&amp;C&amp;"Times New Roman,обычный"&amp;12&amp;P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2"/>
  <sheetViews>
    <sheetView view="pageBreakPreview" zoomScaleNormal="100" workbookViewId="0">
      <selection activeCell="D38" sqref="D38"/>
    </sheetView>
  </sheetViews>
  <sheetFormatPr defaultColWidth="9.140625" defaultRowHeight="12.75" x14ac:dyDescent="0.2"/>
  <cols>
    <col min="1" max="1" width="22.42578125" style="1" customWidth="1"/>
    <col min="2" max="2" width="10.85546875" style="1" customWidth="1"/>
    <col min="3" max="3" width="10.42578125" style="1" customWidth="1"/>
    <col min="4" max="4" width="10.140625" style="1" customWidth="1"/>
    <col min="5" max="5" width="6.42578125" style="1" hidden="1" customWidth="1"/>
    <col min="6" max="6" width="10.28515625" style="1" customWidth="1"/>
    <col min="7" max="7" width="10.140625" style="1" customWidth="1"/>
    <col min="8" max="8" width="10.28515625" style="1" customWidth="1"/>
    <col min="9" max="16384" width="9.140625" style="1"/>
  </cols>
  <sheetData>
    <row r="1" spans="1:10" ht="18" customHeight="1" x14ac:dyDescent="0.25">
      <c r="A1" s="2" t="s">
        <v>2124</v>
      </c>
      <c r="B1" s="2"/>
      <c r="C1" s="2"/>
      <c r="D1" s="2"/>
      <c r="E1" s="2"/>
      <c r="F1" s="19"/>
      <c r="G1" s="19"/>
      <c r="H1" s="19"/>
    </row>
    <row r="2" spans="1:10" ht="18" customHeight="1" x14ac:dyDescent="0.25">
      <c r="A2" s="2" t="s">
        <v>2145</v>
      </c>
      <c r="B2" s="2"/>
      <c r="C2" s="2"/>
      <c r="D2" s="2"/>
      <c r="E2" s="2"/>
      <c r="F2" s="19"/>
      <c r="G2" s="19"/>
      <c r="H2" s="19"/>
    </row>
    <row r="3" spans="1:10" ht="18" customHeight="1" x14ac:dyDescent="0.25">
      <c r="A3" s="237" t="s">
        <v>2081</v>
      </c>
      <c r="B3" s="2"/>
      <c r="C3" s="2"/>
      <c r="D3" s="2"/>
      <c r="E3" s="2"/>
      <c r="F3" s="19"/>
      <c r="G3" s="19"/>
      <c r="H3" s="19"/>
    </row>
    <row r="4" spans="1:10" ht="18" customHeight="1" x14ac:dyDescent="0.2">
      <c r="A4" s="238"/>
      <c r="B4" s="296">
        <v>2009</v>
      </c>
      <c r="C4" s="346"/>
      <c r="D4" s="297"/>
      <c r="E4" s="239"/>
      <c r="F4" s="346">
        <v>2022</v>
      </c>
      <c r="G4" s="346"/>
      <c r="H4" s="346"/>
    </row>
    <row r="5" spans="1:10" ht="18" customHeight="1" x14ac:dyDescent="0.2">
      <c r="A5" s="240"/>
      <c r="B5" s="236" t="s">
        <v>17</v>
      </c>
      <c r="C5" s="236" t="s">
        <v>18</v>
      </c>
      <c r="D5" s="236" t="s">
        <v>19</v>
      </c>
      <c r="E5" s="241"/>
      <c r="F5" s="235" t="s">
        <v>17</v>
      </c>
      <c r="G5" s="236" t="s">
        <v>18</v>
      </c>
      <c r="H5" s="234" t="s">
        <v>19</v>
      </c>
    </row>
    <row r="6" spans="1:10" ht="12.95" customHeight="1" x14ac:dyDescent="0.25">
      <c r="A6" s="56"/>
      <c r="B6" s="56"/>
      <c r="C6" s="56"/>
      <c r="D6" s="56"/>
      <c r="E6" s="56"/>
      <c r="F6" s="205"/>
      <c r="G6" s="205"/>
      <c r="H6" s="205"/>
    </row>
    <row r="7" spans="1:10" ht="12.95" customHeight="1" x14ac:dyDescent="0.2">
      <c r="A7" s="244" t="s">
        <v>0</v>
      </c>
      <c r="B7" s="262">
        <v>5362793</v>
      </c>
      <c r="C7" s="262">
        <v>2645921</v>
      </c>
      <c r="D7" s="262">
        <v>2716872</v>
      </c>
      <c r="E7" s="262"/>
      <c r="F7" s="262">
        <v>6936156</v>
      </c>
      <c r="G7" s="262">
        <v>3429021</v>
      </c>
      <c r="H7" s="262">
        <v>3507135</v>
      </c>
      <c r="I7" s="22"/>
      <c r="J7" s="6"/>
    </row>
    <row r="8" spans="1:10" ht="12.95" customHeight="1" x14ac:dyDescent="0.2">
      <c r="A8" s="245" t="s">
        <v>20</v>
      </c>
      <c r="B8" s="263">
        <v>1827136</v>
      </c>
      <c r="C8" s="263">
        <v>863002</v>
      </c>
      <c r="D8" s="263">
        <v>964134</v>
      </c>
      <c r="E8" s="263"/>
      <c r="F8" s="263">
        <v>2408183</v>
      </c>
      <c r="G8" s="263">
        <v>1145302</v>
      </c>
      <c r="H8" s="263">
        <v>1262881</v>
      </c>
      <c r="I8" s="22"/>
      <c r="J8" s="6"/>
    </row>
    <row r="9" spans="1:10" ht="12.95" customHeight="1" x14ac:dyDescent="0.2">
      <c r="A9" s="246" t="s">
        <v>21</v>
      </c>
      <c r="B9" s="263">
        <v>3535657</v>
      </c>
      <c r="C9" s="263">
        <v>1782919</v>
      </c>
      <c r="D9" s="263">
        <v>1752738</v>
      </c>
      <c r="E9" s="263"/>
      <c r="F9" s="263">
        <v>4527973</v>
      </c>
      <c r="G9" s="263">
        <v>2283719</v>
      </c>
      <c r="H9" s="263">
        <v>2244254</v>
      </c>
      <c r="I9" s="22"/>
      <c r="J9" s="6"/>
    </row>
    <row r="10" spans="1:10" ht="12.95" customHeight="1" x14ac:dyDescent="0.2">
      <c r="A10" s="247"/>
      <c r="B10" s="263"/>
      <c r="C10" s="263"/>
      <c r="D10" s="263"/>
      <c r="E10" s="263"/>
      <c r="F10" s="263"/>
      <c r="G10" s="263"/>
      <c r="H10" s="263"/>
      <c r="I10" s="22"/>
      <c r="J10" s="6"/>
    </row>
    <row r="11" spans="1:10" ht="12.95" customHeight="1" x14ac:dyDescent="0.2">
      <c r="A11" s="248" t="s">
        <v>1</v>
      </c>
      <c r="B11" s="262">
        <v>428636</v>
      </c>
      <c r="C11" s="262">
        <v>218086</v>
      </c>
      <c r="D11" s="262">
        <v>210550</v>
      </c>
      <c r="E11" s="262"/>
      <c r="F11" s="262">
        <v>561443</v>
      </c>
      <c r="G11" s="262">
        <v>283322</v>
      </c>
      <c r="H11" s="262">
        <v>278121</v>
      </c>
      <c r="I11" s="22"/>
      <c r="J11" s="6"/>
    </row>
    <row r="12" spans="1:10" ht="12.95" customHeight="1" x14ac:dyDescent="0.2">
      <c r="A12" s="245" t="s">
        <v>20</v>
      </c>
      <c r="B12" s="263">
        <v>103810</v>
      </c>
      <c r="C12" s="263">
        <v>52101</v>
      </c>
      <c r="D12" s="263">
        <v>51709</v>
      </c>
      <c r="E12" s="263"/>
      <c r="F12" s="263">
        <v>131627</v>
      </c>
      <c r="G12" s="263">
        <v>64751</v>
      </c>
      <c r="H12" s="263">
        <v>66876</v>
      </c>
      <c r="I12" s="22"/>
      <c r="J12" s="6"/>
    </row>
    <row r="13" spans="1:10" ht="12.95" customHeight="1" x14ac:dyDescent="0.2">
      <c r="A13" s="246" t="s">
        <v>21</v>
      </c>
      <c r="B13" s="263">
        <v>324826</v>
      </c>
      <c r="C13" s="263">
        <v>165985</v>
      </c>
      <c r="D13" s="263">
        <v>158841</v>
      </c>
      <c r="E13" s="263"/>
      <c r="F13" s="263">
        <v>429816</v>
      </c>
      <c r="G13" s="263">
        <v>218571</v>
      </c>
      <c r="H13" s="263">
        <v>211245</v>
      </c>
      <c r="I13" s="22"/>
      <c r="J13" s="6"/>
    </row>
    <row r="14" spans="1:10" ht="12.95" customHeight="1" x14ac:dyDescent="0.2">
      <c r="A14" s="247"/>
      <c r="B14" s="263"/>
      <c r="C14" s="263"/>
      <c r="D14" s="263"/>
      <c r="E14" s="263"/>
      <c r="F14" s="263"/>
      <c r="G14" s="263"/>
      <c r="H14" s="263"/>
      <c r="I14" s="22"/>
      <c r="J14" s="6"/>
    </row>
    <row r="15" spans="1:10" ht="12.95" customHeight="1" x14ac:dyDescent="0.2">
      <c r="A15" s="248" t="s">
        <v>22</v>
      </c>
      <c r="B15" s="262">
        <v>1009889</v>
      </c>
      <c r="C15" s="262">
        <v>505310</v>
      </c>
      <c r="D15" s="262">
        <v>504579</v>
      </c>
      <c r="E15" s="264"/>
      <c r="F15" s="262">
        <v>1292420</v>
      </c>
      <c r="G15" s="262">
        <v>649897</v>
      </c>
      <c r="H15" s="262">
        <v>642523</v>
      </c>
      <c r="I15" s="22"/>
      <c r="J15" s="6"/>
    </row>
    <row r="16" spans="1:10" ht="12.95" customHeight="1" x14ac:dyDescent="0.2">
      <c r="A16" s="245" t="s">
        <v>20</v>
      </c>
      <c r="B16" s="263">
        <v>228301</v>
      </c>
      <c r="C16" s="263">
        <v>109798</v>
      </c>
      <c r="D16" s="263">
        <v>118503</v>
      </c>
      <c r="E16" s="36"/>
      <c r="F16" s="263">
        <v>328047</v>
      </c>
      <c r="G16" s="263">
        <v>163627</v>
      </c>
      <c r="H16" s="263">
        <v>164420</v>
      </c>
      <c r="I16" s="22"/>
      <c r="J16" s="6"/>
    </row>
    <row r="17" spans="1:10" ht="12.95" customHeight="1" x14ac:dyDescent="0.2">
      <c r="A17" s="246" t="s">
        <v>21</v>
      </c>
      <c r="B17" s="263">
        <v>781588</v>
      </c>
      <c r="C17" s="263">
        <v>395512</v>
      </c>
      <c r="D17" s="263">
        <v>386076</v>
      </c>
      <c r="E17" s="36"/>
      <c r="F17" s="263">
        <v>964373</v>
      </c>
      <c r="G17" s="263">
        <v>486270</v>
      </c>
      <c r="H17" s="263">
        <v>478103</v>
      </c>
      <c r="I17" s="22"/>
      <c r="J17" s="6"/>
    </row>
    <row r="18" spans="1:10" ht="12.95" customHeight="1" x14ac:dyDescent="0.2">
      <c r="A18" s="247"/>
      <c r="B18" s="263"/>
      <c r="C18" s="263"/>
      <c r="D18" s="263"/>
      <c r="E18" s="263"/>
      <c r="F18" s="263"/>
      <c r="G18" s="263"/>
      <c r="H18" s="263"/>
      <c r="I18" s="22"/>
      <c r="J18" s="6"/>
    </row>
    <row r="19" spans="1:10" ht="12.95" customHeight="1" x14ac:dyDescent="0.2">
      <c r="A19" s="248" t="s">
        <v>3</v>
      </c>
      <c r="B19" s="262">
        <v>438389</v>
      </c>
      <c r="C19" s="262">
        <v>216501</v>
      </c>
      <c r="D19" s="262">
        <v>221888</v>
      </c>
      <c r="E19" s="264"/>
      <c r="F19" s="262">
        <v>534472</v>
      </c>
      <c r="G19" s="262">
        <v>266583</v>
      </c>
      <c r="H19" s="262">
        <v>267889</v>
      </c>
      <c r="I19" s="22"/>
      <c r="J19" s="6"/>
    </row>
    <row r="20" spans="1:10" ht="12.95" customHeight="1" x14ac:dyDescent="0.2">
      <c r="A20" s="245" t="s">
        <v>20</v>
      </c>
      <c r="B20" s="263">
        <v>125992</v>
      </c>
      <c r="C20" s="263">
        <v>58960</v>
      </c>
      <c r="D20" s="263">
        <v>67032</v>
      </c>
      <c r="E20" s="263"/>
      <c r="F20" s="263">
        <v>145510</v>
      </c>
      <c r="G20" s="263">
        <v>70897</v>
      </c>
      <c r="H20" s="263">
        <v>74613</v>
      </c>
      <c r="I20" s="22"/>
      <c r="J20" s="6"/>
    </row>
    <row r="21" spans="1:10" ht="12.95" customHeight="1" x14ac:dyDescent="0.2">
      <c r="A21" s="246" t="s">
        <v>21</v>
      </c>
      <c r="B21" s="263">
        <v>312397</v>
      </c>
      <c r="C21" s="263">
        <v>157541</v>
      </c>
      <c r="D21" s="263">
        <v>154856</v>
      </c>
      <c r="E21" s="36"/>
      <c r="F21" s="263">
        <v>388962</v>
      </c>
      <c r="G21" s="263">
        <v>195686</v>
      </c>
      <c r="H21" s="263">
        <v>193276</v>
      </c>
      <c r="I21" s="22"/>
      <c r="J21" s="6"/>
    </row>
    <row r="22" spans="1:10" ht="12.95" customHeight="1" x14ac:dyDescent="0.2">
      <c r="A22" s="247"/>
      <c r="B22" s="263"/>
      <c r="C22" s="263"/>
      <c r="D22" s="263"/>
      <c r="E22" s="263"/>
      <c r="F22" s="263"/>
      <c r="G22" s="263"/>
      <c r="H22" s="263"/>
      <c r="I22" s="22"/>
      <c r="J22" s="6"/>
    </row>
    <row r="23" spans="1:10" ht="12.95" customHeight="1" x14ac:dyDescent="0.2">
      <c r="A23" s="248" t="s">
        <v>4</v>
      </c>
      <c r="B23" s="262">
        <v>257768</v>
      </c>
      <c r="C23" s="262">
        <v>130260</v>
      </c>
      <c r="D23" s="262">
        <v>127508</v>
      </c>
      <c r="E23" s="262"/>
      <c r="F23" s="262">
        <v>306573</v>
      </c>
      <c r="G23" s="262">
        <v>154738</v>
      </c>
      <c r="H23" s="262">
        <v>151835</v>
      </c>
      <c r="I23" s="22"/>
      <c r="J23" s="6"/>
    </row>
    <row r="24" spans="1:10" ht="12.95" customHeight="1" x14ac:dyDescent="0.2">
      <c r="A24" s="245" t="s">
        <v>20</v>
      </c>
      <c r="B24" s="263">
        <v>38925</v>
      </c>
      <c r="C24" s="263">
        <v>18993</v>
      </c>
      <c r="D24" s="263">
        <v>19932</v>
      </c>
      <c r="E24" s="36"/>
      <c r="F24" s="263">
        <v>41681</v>
      </c>
      <c r="G24" s="263">
        <v>20254</v>
      </c>
      <c r="H24" s="263">
        <v>21427</v>
      </c>
      <c r="I24" s="22"/>
      <c r="J24" s="6"/>
    </row>
    <row r="25" spans="1:10" ht="12.95" customHeight="1" x14ac:dyDescent="0.2">
      <c r="A25" s="246" t="s">
        <v>21</v>
      </c>
      <c r="B25" s="263">
        <v>218843</v>
      </c>
      <c r="C25" s="263">
        <v>111267</v>
      </c>
      <c r="D25" s="263">
        <v>107576</v>
      </c>
      <c r="E25" s="36"/>
      <c r="F25" s="263">
        <v>264892</v>
      </c>
      <c r="G25" s="263">
        <v>134484</v>
      </c>
      <c r="H25" s="263">
        <v>130408</v>
      </c>
      <c r="I25" s="22"/>
      <c r="J25" s="6"/>
    </row>
    <row r="26" spans="1:10" ht="12.95" customHeight="1" x14ac:dyDescent="0.2">
      <c r="A26" s="247"/>
      <c r="B26" s="263"/>
      <c r="C26" s="263"/>
      <c r="D26" s="263"/>
      <c r="E26" s="263"/>
      <c r="F26" s="263"/>
      <c r="G26" s="263"/>
      <c r="H26" s="263"/>
      <c r="I26" s="22"/>
      <c r="J26" s="6"/>
    </row>
    <row r="27" spans="1:10" ht="12.95" customHeight="1" x14ac:dyDescent="0.2">
      <c r="A27" s="248" t="s">
        <v>5</v>
      </c>
      <c r="B27" s="262">
        <v>1104248</v>
      </c>
      <c r="C27" s="262">
        <v>556566</v>
      </c>
      <c r="D27" s="262">
        <v>547682</v>
      </c>
      <c r="E27" s="262"/>
      <c r="F27" s="262">
        <v>1439633</v>
      </c>
      <c r="G27" s="262">
        <v>724501</v>
      </c>
      <c r="H27" s="262">
        <v>715132</v>
      </c>
      <c r="I27" s="22"/>
      <c r="J27" s="6"/>
    </row>
    <row r="28" spans="1:10" ht="12.95" customHeight="1" x14ac:dyDescent="0.2">
      <c r="A28" s="245" t="s">
        <v>20</v>
      </c>
      <c r="B28" s="263">
        <v>87824</v>
      </c>
      <c r="C28" s="263">
        <v>43700</v>
      </c>
      <c r="D28" s="263">
        <v>44124</v>
      </c>
      <c r="E28" s="36"/>
      <c r="F28" s="263">
        <v>104677</v>
      </c>
      <c r="G28" s="263">
        <v>51605</v>
      </c>
      <c r="H28" s="263">
        <v>53072</v>
      </c>
      <c r="I28" s="22"/>
      <c r="J28" s="6"/>
    </row>
    <row r="29" spans="1:10" ht="12.95" customHeight="1" x14ac:dyDescent="0.2">
      <c r="A29" s="246" t="s">
        <v>21</v>
      </c>
      <c r="B29" s="263">
        <v>1016424</v>
      </c>
      <c r="C29" s="263">
        <v>512866</v>
      </c>
      <c r="D29" s="263">
        <v>503558</v>
      </c>
      <c r="E29" s="263"/>
      <c r="F29" s="263">
        <v>1334956</v>
      </c>
      <c r="G29" s="263">
        <v>672896</v>
      </c>
      <c r="H29" s="263">
        <v>662060</v>
      </c>
      <c r="I29" s="22"/>
      <c r="J29" s="6"/>
    </row>
    <row r="30" spans="1:10" ht="12.95" customHeight="1" x14ac:dyDescent="0.2">
      <c r="A30" s="247"/>
      <c r="B30" s="263"/>
      <c r="C30" s="263"/>
      <c r="D30" s="263"/>
      <c r="E30" s="263"/>
      <c r="F30" s="263"/>
      <c r="G30" s="263"/>
      <c r="H30" s="263"/>
      <c r="I30" s="22"/>
      <c r="J30" s="6"/>
    </row>
    <row r="31" spans="1:10" ht="12.95" customHeight="1" x14ac:dyDescent="0.2">
      <c r="A31" s="248" t="s">
        <v>6</v>
      </c>
      <c r="B31" s="262">
        <v>226779</v>
      </c>
      <c r="C31" s="262">
        <v>113519</v>
      </c>
      <c r="D31" s="262">
        <v>113260</v>
      </c>
      <c r="E31" s="264"/>
      <c r="F31" s="262">
        <v>270950</v>
      </c>
      <c r="G31" s="262">
        <v>136662</v>
      </c>
      <c r="H31" s="262">
        <v>134288</v>
      </c>
      <c r="I31" s="22"/>
      <c r="J31" s="6"/>
    </row>
    <row r="32" spans="1:10" ht="12.95" customHeight="1" x14ac:dyDescent="0.2">
      <c r="A32" s="245" t="s">
        <v>20</v>
      </c>
      <c r="B32" s="263">
        <v>33773</v>
      </c>
      <c r="C32" s="263">
        <v>16195</v>
      </c>
      <c r="D32" s="263">
        <v>17578</v>
      </c>
      <c r="E32" s="36"/>
      <c r="F32" s="263">
        <v>41067</v>
      </c>
      <c r="G32" s="263">
        <v>20109</v>
      </c>
      <c r="H32" s="263">
        <v>20958</v>
      </c>
      <c r="I32" s="22"/>
      <c r="J32" s="6"/>
    </row>
    <row r="33" spans="1:10" ht="12.95" customHeight="1" x14ac:dyDescent="0.2">
      <c r="A33" s="246" t="s">
        <v>21</v>
      </c>
      <c r="B33" s="263">
        <v>193006</v>
      </c>
      <c r="C33" s="263">
        <v>97324</v>
      </c>
      <c r="D33" s="263">
        <v>95682</v>
      </c>
      <c r="E33" s="36"/>
      <c r="F33" s="263">
        <v>229883</v>
      </c>
      <c r="G33" s="263">
        <v>116553</v>
      </c>
      <c r="H33" s="263">
        <v>113330</v>
      </c>
      <c r="I33" s="22"/>
      <c r="J33" s="6"/>
    </row>
    <row r="34" spans="1:10" ht="12.95" customHeight="1" x14ac:dyDescent="0.2">
      <c r="A34" s="247"/>
      <c r="B34" s="263"/>
      <c r="C34" s="263"/>
      <c r="D34" s="263"/>
      <c r="E34" s="263"/>
      <c r="F34" s="263"/>
      <c r="G34" s="263"/>
      <c r="H34" s="263"/>
      <c r="I34" s="22"/>
      <c r="J34" s="6"/>
    </row>
    <row r="35" spans="1:10" ht="12.95" customHeight="1" x14ac:dyDescent="0.2">
      <c r="A35" s="244" t="s">
        <v>7</v>
      </c>
      <c r="B35" s="262">
        <v>803230</v>
      </c>
      <c r="C35" s="262">
        <v>394412</v>
      </c>
      <c r="D35" s="262">
        <v>408818</v>
      </c>
      <c r="E35" s="264"/>
      <c r="F35" s="262">
        <v>1056758</v>
      </c>
      <c r="G35" s="262">
        <v>525054</v>
      </c>
      <c r="H35" s="262">
        <v>531704</v>
      </c>
      <c r="I35" s="22"/>
      <c r="J35" s="6"/>
    </row>
    <row r="36" spans="1:10" ht="12.95" customHeight="1" x14ac:dyDescent="0.2">
      <c r="A36" s="245" t="s">
        <v>20</v>
      </c>
      <c r="B36" s="263">
        <v>144063</v>
      </c>
      <c r="C36" s="263">
        <v>66621</v>
      </c>
      <c r="D36" s="263">
        <v>77442</v>
      </c>
      <c r="E36" s="36"/>
      <c r="F36" s="263">
        <v>185109</v>
      </c>
      <c r="G36" s="263">
        <v>89119</v>
      </c>
      <c r="H36" s="263">
        <v>95990</v>
      </c>
      <c r="I36" s="22"/>
      <c r="J36" s="6"/>
    </row>
    <row r="37" spans="1:10" ht="12.95" customHeight="1" x14ac:dyDescent="0.2">
      <c r="A37" s="246" t="s">
        <v>21</v>
      </c>
      <c r="B37" s="263">
        <v>659167</v>
      </c>
      <c r="C37" s="263">
        <v>327791</v>
      </c>
      <c r="D37" s="263">
        <v>331376</v>
      </c>
      <c r="E37" s="263"/>
      <c r="F37" s="263">
        <v>871649</v>
      </c>
      <c r="G37" s="263">
        <v>435935</v>
      </c>
      <c r="H37" s="263">
        <v>435714</v>
      </c>
      <c r="I37" s="22"/>
      <c r="J37" s="6"/>
    </row>
    <row r="38" spans="1:10" ht="12.95" customHeight="1" x14ac:dyDescent="0.2">
      <c r="A38" s="247"/>
      <c r="B38" s="263"/>
      <c r="C38" s="263"/>
      <c r="D38" s="263"/>
      <c r="E38" s="263"/>
      <c r="F38" s="263"/>
      <c r="G38" s="263"/>
      <c r="H38" s="263"/>
      <c r="I38" s="22"/>
      <c r="J38" s="6"/>
    </row>
    <row r="39" spans="1:10" ht="12.95" customHeight="1" x14ac:dyDescent="0.2">
      <c r="A39" s="249" t="s">
        <v>12</v>
      </c>
      <c r="B39" s="262">
        <v>835743</v>
      </c>
      <c r="C39" s="262">
        <v>387319</v>
      </c>
      <c r="D39" s="262">
        <v>448424</v>
      </c>
      <c r="E39" s="264"/>
      <c r="F39" s="262">
        <v>1120827</v>
      </c>
      <c r="G39" s="262">
        <v>507502</v>
      </c>
      <c r="H39" s="262">
        <v>613325</v>
      </c>
      <c r="I39" s="22"/>
      <c r="J39" s="6"/>
    </row>
    <row r="40" spans="1:10" ht="12.95" customHeight="1" x14ac:dyDescent="0.2">
      <c r="A40" s="245" t="s">
        <v>20</v>
      </c>
      <c r="B40" s="263">
        <v>831632</v>
      </c>
      <c r="C40" s="263">
        <v>385282</v>
      </c>
      <c r="D40" s="263">
        <v>446350</v>
      </c>
      <c r="E40" s="263"/>
      <c r="F40" s="263">
        <v>1114584</v>
      </c>
      <c r="G40" s="263">
        <v>503823</v>
      </c>
      <c r="H40" s="263">
        <v>610761</v>
      </c>
      <c r="I40" s="22"/>
      <c r="J40" s="6"/>
    </row>
    <row r="41" spans="1:10" ht="12.95" customHeight="1" x14ac:dyDescent="0.2">
      <c r="A41" s="246" t="s">
        <v>21</v>
      </c>
      <c r="B41" s="263">
        <v>4111</v>
      </c>
      <c r="C41" s="263">
        <v>2037</v>
      </c>
      <c r="D41" s="263">
        <v>2074</v>
      </c>
      <c r="E41" s="263"/>
      <c r="F41" s="263">
        <v>6243</v>
      </c>
      <c r="G41" s="263">
        <v>3679</v>
      </c>
      <c r="H41" s="263">
        <v>2564</v>
      </c>
      <c r="I41" s="22"/>
      <c r="J41" s="6"/>
    </row>
    <row r="42" spans="1:10" ht="12.95" customHeight="1" x14ac:dyDescent="0.2">
      <c r="A42" s="247"/>
      <c r="B42" s="263"/>
      <c r="C42" s="263"/>
      <c r="D42" s="263"/>
      <c r="E42" s="263"/>
      <c r="F42" s="263"/>
      <c r="G42" s="263"/>
      <c r="H42" s="263"/>
      <c r="I42" s="22"/>
      <c r="J42" s="6"/>
    </row>
    <row r="43" spans="1:10" ht="12.95" customHeight="1" x14ac:dyDescent="0.2">
      <c r="A43" s="250" t="s">
        <v>23</v>
      </c>
      <c r="B43" s="262">
        <v>258111</v>
      </c>
      <c r="C43" s="262">
        <v>123948</v>
      </c>
      <c r="D43" s="262">
        <v>134163</v>
      </c>
      <c r="E43" s="264"/>
      <c r="F43" s="262">
        <v>353080</v>
      </c>
      <c r="G43" s="262">
        <v>180762</v>
      </c>
      <c r="H43" s="262">
        <v>172318</v>
      </c>
      <c r="I43" s="22"/>
      <c r="J43" s="6"/>
    </row>
    <row r="44" spans="1:10" ht="12.95" customHeight="1" x14ac:dyDescent="0.2">
      <c r="A44" s="245" t="s">
        <v>20</v>
      </c>
      <c r="B44" s="263">
        <v>232816</v>
      </c>
      <c r="C44" s="263">
        <v>111352</v>
      </c>
      <c r="D44" s="263">
        <v>121464</v>
      </c>
      <c r="E44" s="36"/>
      <c r="F44" s="263">
        <v>315881</v>
      </c>
      <c r="G44" s="263">
        <v>161117</v>
      </c>
      <c r="H44" s="263">
        <v>154764</v>
      </c>
      <c r="I44" s="22"/>
      <c r="J44" s="6"/>
    </row>
    <row r="45" spans="1:10" s="3" customFormat="1" ht="12.95" customHeight="1" x14ac:dyDescent="0.2">
      <c r="A45" s="251" t="s">
        <v>21</v>
      </c>
      <c r="B45" s="265">
        <v>25295</v>
      </c>
      <c r="C45" s="265">
        <v>12596</v>
      </c>
      <c r="D45" s="265">
        <v>12699</v>
      </c>
      <c r="E45" s="266"/>
      <c r="F45" s="265">
        <v>37199</v>
      </c>
      <c r="G45" s="265">
        <v>19645</v>
      </c>
      <c r="H45" s="265">
        <v>17554</v>
      </c>
      <c r="I45" s="23"/>
      <c r="J45" s="24"/>
    </row>
    <row r="46" spans="1:10" ht="12.95" customHeight="1" x14ac:dyDescent="0.2">
      <c r="A46" s="4"/>
      <c r="B46" s="4"/>
      <c r="C46" s="4"/>
      <c r="D46" s="4"/>
      <c r="E46" s="4"/>
      <c r="F46" s="4"/>
      <c r="G46" s="4"/>
      <c r="H46" s="4"/>
    </row>
    <row r="47" spans="1:10" ht="14.1" customHeight="1" x14ac:dyDescent="0.2">
      <c r="A47" s="4"/>
      <c r="B47" s="4"/>
      <c r="C47" s="4"/>
      <c r="D47" s="4"/>
      <c r="E47" s="4"/>
      <c r="F47" s="4"/>
      <c r="G47" s="4"/>
      <c r="H47" s="25"/>
    </row>
    <row r="48" spans="1:10" ht="12.95" customHeight="1" x14ac:dyDescent="0.2">
      <c r="A48" s="26"/>
      <c r="B48" s="6"/>
      <c r="C48" s="6"/>
      <c r="D48" s="6"/>
      <c r="E48" s="6"/>
      <c r="F48" s="6"/>
      <c r="G48" s="6"/>
      <c r="H48" s="6"/>
    </row>
    <row r="49" spans="2:8" ht="12.95" customHeight="1" x14ac:dyDescent="0.2">
      <c r="B49" s="6">
        <f>B7-B11-B15-B19-B23-B27-B31-B35-B39-B43</f>
        <v>0</v>
      </c>
      <c r="C49" s="6">
        <f t="shared" ref="C49:H49" si="0">C7-C11-C15-C19-C23-C27-C31-C35-C39-C43</f>
        <v>0</v>
      </c>
      <c r="D49" s="6">
        <f t="shared" si="0"/>
        <v>0</v>
      </c>
      <c r="E49" s="6">
        <f t="shared" si="0"/>
        <v>0</v>
      </c>
      <c r="F49" s="6">
        <f t="shared" si="0"/>
        <v>0</v>
      </c>
      <c r="G49" s="6">
        <f t="shared" si="0"/>
        <v>0</v>
      </c>
      <c r="H49" s="6">
        <f t="shared" si="0"/>
        <v>0</v>
      </c>
    </row>
    <row r="50" spans="2:8" x14ac:dyDescent="0.2">
      <c r="B50" s="6">
        <f t="shared" ref="B50:H50" si="1">B8-B12-B16-B20-B24-B28-B32-B36-B40-B44</f>
        <v>0</v>
      </c>
      <c r="C50" s="6">
        <f t="shared" si="1"/>
        <v>0</v>
      </c>
      <c r="D50" s="6">
        <f t="shared" si="1"/>
        <v>0</v>
      </c>
      <c r="E50" s="6">
        <f t="shared" si="1"/>
        <v>0</v>
      </c>
      <c r="F50" s="6">
        <f t="shared" si="1"/>
        <v>0</v>
      </c>
      <c r="G50" s="6">
        <f t="shared" si="1"/>
        <v>0</v>
      </c>
      <c r="H50" s="6">
        <f t="shared" si="1"/>
        <v>0</v>
      </c>
    </row>
    <row r="51" spans="2:8" x14ac:dyDescent="0.2">
      <c r="B51" s="6">
        <f t="shared" ref="B51:H51" si="2">B9-B13-B17-B21-B25-B29-B33-B37-B41-B45</f>
        <v>0</v>
      </c>
      <c r="C51" s="6">
        <f t="shared" si="2"/>
        <v>0</v>
      </c>
      <c r="D51" s="6">
        <f t="shared" si="2"/>
        <v>0</v>
      </c>
      <c r="E51" s="6">
        <f t="shared" si="2"/>
        <v>0</v>
      </c>
      <c r="F51" s="6">
        <f t="shared" si="2"/>
        <v>0</v>
      </c>
      <c r="G51" s="6">
        <f t="shared" si="2"/>
        <v>0</v>
      </c>
      <c r="H51" s="6">
        <f t="shared" si="2"/>
        <v>0</v>
      </c>
    </row>
    <row r="52" spans="2:8" x14ac:dyDescent="0.2">
      <c r="B52" s="6"/>
      <c r="C52" s="6"/>
      <c r="D52" s="6"/>
      <c r="E52" s="6"/>
      <c r="F52" s="6"/>
      <c r="G52" s="6"/>
      <c r="H52" s="6"/>
    </row>
  </sheetData>
  <mergeCells count="2">
    <mergeCell ref="B4:D4"/>
    <mergeCell ref="F4:H4"/>
  </mergeCells>
  <pageMargins left="0.78740157480314965" right="0.78740157480314965" top="0.78740157480314965" bottom="0.78740157480314965" header="0.51181102362204722" footer="0.51181102362204722"/>
  <pageSetup paperSize="9" firstPageNumber="171" orientation="portrait" useFirstPageNumber="1" r:id="rId1"/>
  <headerFooter alignWithMargins="0">
    <oddFooter>&amp;C&amp;"Times New Roman,обычный"&amp;12&amp;P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view="pageBreakPreview" zoomScaleNormal="100" workbookViewId="0">
      <selection activeCell="L7" sqref="L7:M45"/>
    </sheetView>
  </sheetViews>
  <sheetFormatPr defaultRowHeight="12.75" x14ac:dyDescent="0.2"/>
  <cols>
    <col min="1" max="1" width="26.140625" customWidth="1"/>
    <col min="2" max="3" width="8.7109375" customWidth="1"/>
    <col min="4" max="4" width="10" customWidth="1"/>
    <col min="5" max="6" width="8.7109375" customWidth="1"/>
    <col min="7" max="7" width="10.28515625" customWidth="1"/>
    <col min="11" max="11" width="9.5703125" bestFit="1" customWidth="1"/>
  </cols>
  <sheetData>
    <row r="1" spans="1:13" ht="18" customHeight="1" x14ac:dyDescent="0.25">
      <c r="A1" s="2" t="s">
        <v>2125</v>
      </c>
      <c r="B1" s="2"/>
      <c r="C1" s="2"/>
      <c r="D1" s="2"/>
      <c r="E1" s="19"/>
      <c r="F1" s="19"/>
      <c r="G1" s="19"/>
    </row>
    <row r="2" spans="1:13" ht="18.75" customHeight="1" x14ac:dyDescent="0.25">
      <c r="A2" s="2" t="s">
        <v>27</v>
      </c>
      <c r="B2" s="2"/>
      <c r="C2" s="2"/>
      <c r="D2" s="2"/>
      <c r="E2" s="19"/>
      <c r="F2" s="19"/>
      <c r="G2" s="19"/>
    </row>
    <row r="3" spans="1:13" ht="18" customHeight="1" x14ac:dyDescent="0.25">
      <c r="A3" s="237" t="s">
        <v>28</v>
      </c>
      <c r="B3" s="2"/>
      <c r="C3" s="2"/>
      <c r="D3" s="2"/>
      <c r="E3" s="19"/>
      <c r="F3" s="19"/>
      <c r="G3" s="19"/>
    </row>
    <row r="4" spans="1:13" ht="14.25" x14ac:dyDescent="0.2">
      <c r="A4" s="20"/>
      <c r="B4" s="295">
        <v>2009</v>
      </c>
      <c r="C4" s="295"/>
      <c r="D4" s="291"/>
      <c r="E4" s="291">
        <v>2022</v>
      </c>
      <c r="F4" s="292"/>
      <c r="G4" s="346"/>
    </row>
    <row r="5" spans="1:13" ht="63.75" x14ac:dyDescent="0.2">
      <c r="A5" s="21"/>
      <c r="B5" s="252" t="s">
        <v>18</v>
      </c>
      <c r="C5" s="252" t="s">
        <v>19</v>
      </c>
      <c r="D5" s="253" t="s">
        <v>29</v>
      </c>
      <c r="E5" s="254" t="s">
        <v>18</v>
      </c>
      <c r="F5" s="255" t="s">
        <v>19</v>
      </c>
      <c r="G5" s="256" t="s">
        <v>30</v>
      </c>
      <c r="I5" t="s">
        <v>13</v>
      </c>
    </row>
    <row r="6" spans="1:13" x14ac:dyDescent="0.2">
      <c r="A6" s="4"/>
      <c r="B6" s="4"/>
      <c r="C6" s="4"/>
      <c r="D6" s="4"/>
      <c r="E6" s="19"/>
      <c r="F6" s="19"/>
      <c r="G6" s="19"/>
      <c r="J6" t="s">
        <v>13</v>
      </c>
    </row>
    <row r="7" spans="1:13" ht="12.95" customHeight="1" x14ac:dyDescent="0.2">
      <c r="A7" s="82" t="s">
        <v>0</v>
      </c>
      <c r="B7" s="213">
        <v>49.33848835858479</v>
      </c>
      <c r="C7" s="257">
        <v>50.661511641415217</v>
      </c>
      <c r="D7" s="206">
        <v>973.88504132693777</v>
      </c>
      <c r="E7" s="213">
        <v>49.436907128386387</v>
      </c>
      <c r="F7" s="213">
        <v>50.563092871613613</v>
      </c>
      <c r="G7" s="67">
        <v>977.72711914425872</v>
      </c>
      <c r="H7" s="184">
        <f>'9'!C7/'9'!B7*100-B7</f>
        <v>0</v>
      </c>
      <c r="I7" s="184">
        <f>'9'!D7/'9'!B7*100-'10'!C7</f>
        <v>0</v>
      </c>
      <c r="J7" s="286">
        <f>'9'!G7/'9'!F7*100-E7</f>
        <v>0</v>
      </c>
      <c r="K7" s="286">
        <f>'9'!H7/'9'!F7*100-'10'!F7</f>
        <v>0</v>
      </c>
      <c r="L7" s="287">
        <f>'9'!C7*1000/'9'!D7-D7</f>
        <v>0</v>
      </c>
      <c r="M7" s="287">
        <f>'9'!G7*1000/'9'!H7-G7</f>
        <v>0</v>
      </c>
    </row>
    <row r="8" spans="1:13" s="28" customFormat="1" ht="12.95" customHeight="1" x14ac:dyDescent="0.25">
      <c r="A8" s="85" t="s">
        <v>20</v>
      </c>
      <c r="B8" s="210">
        <v>47.232499387018812</v>
      </c>
      <c r="C8" s="210">
        <v>52.767500612981188</v>
      </c>
      <c r="D8" s="214">
        <v>895.10586702678256</v>
      </c>
      <c r="E8" s="209">
        <v>47.558761107440759</v>
      </c>
      <c r="F8" s="209">
        <v>52.441238892559248</v>
      </c>
      <c r="G8" s="69">
        <v>906.8962158746549</v>
      </c>
      <c r="H8" s="184">
        <f>'9'!C8/'9'!B8*100-B8</f>
        <v>0</v>
      </c>
      <c r="I8" s="184">
        <f>'9'!D8/'9'!B8*100-'10'!C8</f>
        <v>0</v>
      </c>
      <c r="J8" s="286">
        <f>'9'!G8/'9'!F8*100-E8</f>
        <v>0</v>
      </c>
      <c r="K8" s="286">
        <f>'9'!H8/'9'!F8*100-'10'!F8</f>
        <v>0</v>
      </c>
      <c r="L8" s="287">
        <f>'9'!C8*1000/'9'!D8-D8</f>
        <v>0</v>
      </c>
      <c r="M8" s="287">
        <f>'9'!G8*1000/'9'!H8-G8</f>
        <v>0</v>
      </c>
    </row>
    <row r="9" spans="1:13" s="28" customFormat="1" ht="12.95" customHeight="1" x14ac:dyDescent="0.25">
      <c r="A9" s="201" t="s">
        <v>21</v>
      </c>
      <c r="B9" s="210">
        <v>50.426808935369017</v>
      </c>
      <c r="C9" s="210">
        <v>49.57319106463099</v>
      </c>
      <c r="D9" s="214">
        <v>1017.2193448193626</v>
      </c>
      <c r="E9" s="209">
        <v>50.435791026139064</v>
      </c>
      <c r="F9" s="209">
        <v>49.564208973860929</v>
      </c>
      <c r="G9" s="69">
        <v>1017.5849079471396</v>
      </c>
      <c r="H9" s="184">
        <f>'9'!C9/'9'!B9*100-B9</f>
        <v>0</v>
      </c>
      <c r="I9" s="184">
        <f>'9'!D9/'9'!B9*100-'10'!C9</f>
        <v>0</v>
      </c>
      <c r="J9" s="286">
        <f>'9'!G9/'9'!F9*100-E9</f>
        <v>0</v>
      </c>
      <c r="K9" s="286">
        <f>'9'!H9/'9'!F9*100-'10'!F9</f>
        <v>0</v>
      </c>
      <c r="L9" s="287">
        <f>'9'!C9*1000/'9'!D9-D9</f>
        <v>0</v>
      </c>
      <c r="M9" s="287">
        <f>'9'!G9*1000/'9'!H9-G9</f>
        <v>0</v>
      </c>
    </row>
    <row r="10" spans="1:13" ht="12.95" customHeight="1" x14ac:dyDescent="0.25">
      <c r="A10" s="76"/>
      <c r="B10" s="210"/>
      <c r="C10" s="210"/>
      <c r="D10" s="206"/>
      <c r="E10" s="213"/>
      <c r="F10" s="213"/>
      <c r="G10" s="67"/>
      <c r="H10" s="184" t="e">
        <f>'9'!C10/'9'!B10*100-B10</f>
        <v>#DIV/0!</v>
      </c>
      <c r="I10" s="184" t="e">
        <f>'9'!D10/'9'!B10*100-'10'!C10</f>
        <v>#DIV/0!</v>
      </c>
      <c r="J10" s="286" t="e">
        <f>'9'!G10/'9'!F10*100-E10</f>
        <v>#DIV/0!</v>
      </c>
      <c r="K10" s="286" t="e">
        <f>'9'!H10/'9'!F10*100-'10'!F10</f>
        <v>#DIV/0!</v>
      </c>
      <c r="L10" s="287" t="e">
        <f>'9'!C10*1000/'9'!D10-D10</f>
        <v>#DIV/0!</v>
      </c>
      <c r="M10" s="287" t="e">
        <f>'9'!G10*1000/'9'!H10-G10</f>
        <v>#DIV/0!</v>
      </c>
    </row>
    <row r="11" spans="1:13" ht="12.95" customHeight="1" x14ac:dyDescent="0.2">
      <c r="A11" s="98" t="s">
        <v>1</v>
      </c>
      <c r="B11" s="213">
        <v>50.879067553821891</v>
      </c>
      <c r="C11" s="257">
        <v>49.120932446178109</v>
      </c>
      <c r="D11" s="206">
        <v>1035.7919734029922</v>
      </c>
      <c r="E11" s="213">
        <v>50.463181480577724</v>
      </c>
      <c r="F11" s="213">
        <v>49.536818519422276</v>
      </c>
      <c r="G11" s="67">
        <v>1018.7004936700213</v>
      </c>
      <c r="H11" s="184">
        <f>'9'!C11/'9'!B11*100-B11</f>
        <v>0</v>
      </c>
      <c r="I11" s="184">
        <f>'9'!D11/'9'!B11*100-'10'!C11</f>
        <v>0</v>
      </c>
      <c r="J11" s="286">
        <f>'9'!G11/'9'!F11*100-E11</f>
        <v>0</v>
      </c>
      <c r="K11" s="286">
        <f>'9'!H11/'9'!F11*100-'10'!F11</f>
        <v>0</v>
      </c>
      <c r="L11" s="287">
        <f>'9'!C11*1000/'9'!D11-D11</f>
        <v>0</v>
      </c>
      <c r="M11" s="287">
        <f>'9'!G11*1000/'9'!H11-G11</f>
        <v>0</v>
      </c>
    </row>
    <row r="12" spans="1:13" ht="12.95" customHeight="1" x14ac:dyDescent="0.25">
      <c r="A12" s="85" t="s">
        <v>20</v>
      </c>
      <c r="B12" s="210">
        <v>50.188806473364799</v>
      </c>
      <c r="C12" s="210">
        <v>49.811193526635201</v>
      </c>
      <c r="D12" s="214">
        <v>1007.5808853391093</v>
      </c>
      <c r="E12" s="209">
        <v>49.192794791342202</v>
      </c>
      <c r="F12" s="209">
        <v>50.807205208657805</v>
      </c>
      <c r="G12" s="69">
        <v>968.22477420898383</v>
      </c>
      <c r="H12" s="184">
        <f>'9'!C12/'9'!B12*100-B12</f>
        <v>0</v>
      </c>
      <c r="I12" s="184">
        <f>'9'!D12/'9'!B12*100-'10'!C12</f>
        <v>0</v>
      </c>
      <c r="J12" s="286">
        <f>'9'!G12/'9'!F12*100-E12</f>
        <v>0</v>
      </c>
      <c r="K12" s="286">
        <f>'9'!H12/'9'!F12*100-'10'!F12</f>
        <v>0</v>
      </c>
      <c r="L12" s="287">
        <f>'9'!C12*1000/'9'!D12-D12</f>
        <v>0</v>
      </c>
      <c r="M12" s="287">
        <f>'9'!G12*1000/'9'!H12-G12</f>
        <v>0</v>
      </c>
    </row>
    <row r="13" spans="1:13" ht="12.95" customHeight="1" x14ac:dyDescent="0.25">
      <c r="A13" s="201" t="s">
        <v>21</v>
      </c>
      <c r="B13" s="210">
        <v>51.09966566715719</v>
      </c>
      <c r="C13" s="210">
        <v>48.900334332842817</v>
      </c>
      <c r="D13" s="214">
        <v>1044.9757934034665</v>
      </c>
      <c r="E13" s="209">
        <v>50.852225138198669</v>
      </c>
      <c r="F13" s="209">
        <v>49.147774861801331</v>
      </c>
      <c r="G13" s="69">
        <v>1034.6801107718527</v>
      </c>
      <c r="H13" s="184">
        <f>'9'!C13/'9'!B13*100-B13</f>
        <v>0</v>
      </c>
      <c r="I13" s="184">
        <f>'9'!D13/'9'!B13*100-'10'!C13</f>
        <v>0</v>
      </c>
      <c r="J13" s="286">
        <f>'9'!G13/'9'!F13*100-E13</f>
        <v>0</v>
      </c>
      <c r="K13" s="286">
        <f>'9'!H13/'9'!F13*100-'10'!F13</f>
        <v>0</v>
      </c>
      <c r="L13" s="287">
        <f>'9'!C13*1000/'9'!D13-D13</f>
        <v>0</v>
      </c>
      <c r="M13" s="287">
        <f>'9'!G13*1000/'9'!H13-G13</f>
        <v>0</v>
      </c>
    </row>
    <row r="14" spans="1:13" ht="12.95" customHeight="1" x14ac:dyDescent="0.25">
      <c r="A14" s="76"/>
      <c r="B14" s="210"/>
      <c r="C14" s="210"/>
      <c r="D14" s="206"/>
      <c r="E14" s="213"/>
      <c r="F14" s="213"/>
      <c r="G14" s="67"/>
      <c r="H14" s="184" t="e">
        <f>'9'!C14/'9'!B14*100-B14</f>
        <v>#DIV/0!</v>
      </c>
      <c r="I14" s="184" t="e">
        <f>'9'!D14/'9'!B14*100-'10'!C14</f>
        <v>#DIV/0!</v>
      </c>
      <c r="J14" s="286" t="e">
        <f>'9'!G14/'9'!F14*100-E14</f>
        <v>#DIV/0!</v>
      </c>
      <c r="K14" s="286" t="e">
        <f>'9'!H14/'9'!F14*100-'10'!F14</f>
        <v>#DIV/0!</v>
      </c>
      <c r="L14" s="287" t="e">
        <f>'9'!C14*1000/'9'!D14-D14</f>
        <v>#DIV/0!</v>
      </c>
      <c r="M14" s="287" t="e">
        <f>'9'!G14*1000/'9'!H14-G14</f>
        <v>#DIV/0!</v>
      </c>
    </row>
    <row r="15" spans="1:13" ht="12.95" customHeight="1" x14ac:dyDescent="0.2">
      <c r="A15" s="98" t="s">
        <v>22</v>
      </c>
      <c r="B15" s="213">
        <v>50.036192096359102</v>
      </c>
      <c r="C15" s="257">
        <v>49.963807903640891</v>
      </c>
      <c r="D15" s="206">
        <v>1001.4487325076946</v>
      </c>
      <c r="E15" s="213">
        <v>50.285278779344175</v>
      </c>
      <c r="F15" s="213">
        <v>49.714721220655825</v>
      </c>
      <c r="G15" s="67">
        <v>1011.4766319649258</v>
      </c>
      <c r="H15" s="184">
        <f>'9'!C15/'9'!B15*100-B15</f>
        <v>0</v>
      </c>
      <c r="I15" s="184">
        <f>'9'!D15/'9'!B15*100-'10'!C15</f>
        <v>0</v>
      </c>
      <c r="J15" s="286">
        <f>'9'!G15/'9'!F15*100-E15</f>
        <v>0</v>
      </c>
      <c r="K15" s="286">
        <f>'9'!H15/'9'!F15*100-'10'!F15</f>
        <v>0</v>
      </c>
      <c r="L15" s="287">
        <f>'9'!C15*1000/'9'!D15-D15</f>
        <v>0</v>
      </c>
      <c r="M15" s="287">
        <f>'9'!G15*1000/'9'!H15-G15</f>
        <v>0</v>
      </c>
    </row>
    <row r="16" spans="1:13" ht="12.95" customHeight="1" x14ac:dyDescent="0.25">
      <c r="A16" s="85" t="s">
        <v>20</v>
      </c>
      <c r="B16" s="210">
        <v>48.093525652537664</v>
      </c>
      <c r="C16" s="210">
        <v>51.906474347462336</v>
      </c>
      <c r="D16" s="214">
        <v>926.54194408580372</v>
      </c>
      <c r="E16" s="209">
        <v>49.87913317299045</v>
      </c>
      <c r="F16" s="209">
        <v>50.12086682700955</v>
      </c>
      <c r="G16" s="69">
        <v>995.17698576815474</v>
      </c>
      <c r="H16" s="184">
        <f>'9'!C16/'9'!B16*100-B16</f>
        <v>0</v>
      </c>
      <c r="I16" s="184">
        <f>'9'!D16/'9'!B16*100-'10'!C16</f>
        <v>0</v>
      </c>
      <c r="J16" s="286">
        <f>'9'!G16/'9'!F16*100-E16</f>
        <v>0</v>
      </c>
      <c r="K16" s="286">
        <f>'9'!H16/'9'!F16*100-'10'!F16</f>
        <v>0</v>
      </c>
      <c r="L16" s="287">
        <f>'9'!C16*1000/'9'!D16-D16</f>
        <v>0</v>
      </c>
      <c r="M16" s="287">
        <f>'9'!G16*1000/'9'!H16-G16</f>
        <v>0</v>
      </c>
    </row>
    <row r="17" spans="1:13" ht="12.95" customHeight="1" x14ac:dyDescent="0.25">
      <c r="A17" s="201" t="s">
        <v>21</v>
      </c>
      <c r="B17" s="210">
        <v>50.603642839961715</v>
      </c>
      <c r="C17" s="210">
        <v>49.396357160038278</v>
      </c>
      <c r="D17" s="214">
        <v>1024.4407836798973</v>
      </c>
      <c r="E17" s="209">
        <v>50.423435745297716</v>
      </c>
      <c r="F17" s="209">
        <v>49.576564254702276</v>
      </c>
      <c r="G17" s="69">
        <v>1017.0820931891245</v>
      </c>
      <c r="H17" s="184">
        <f>'9'!C17/'9'!B17*100-B17</f>
        <v>0</v>
      </c>
      <c r="I17" s="184">
        <f>'9'!D17/'9'!B17*100-'10'!C17</f>
        <v>0</v>
      </c>
      <c r="J17" s="286">
        <f>'9'!G17/'9'!F17*100-E17</f>
        <v>0</v>
      </c>
      <c r="K17" s="286">
        <f>'9'!H17/'9'!F17*100-'10'!F17</f>
        <v>0</v>
      </c>
      <c r="L17" s="287">
        <f>'9'!C17*1000/'9'!D17-D17</f>
        <v>0</v>
      </c>
      <c r="M17" s="287">
        <f>'9'!G17*1000/'9'!H17-G17</f>
        <v>0</v>
      </c>
    </row>
    <row r="18" spans="1:13" ht="12.95" customHeight="1" x14ac:dyDescent="0.25">
      <c r="A18" s="76"/>
      <c r="B18" s="210"/>
      <c r="C18" s="210"/>
      <c r="D18" s="206"/>
      <c r="E18" s="213"/>
      <c r="F18" s="213"/>
      <c r="G18" s="67"/>
      <c r="H18" s="184" t="e">
        <f>'9'!C18/'9'!B18*100-B18</f>
        <v>#DIV/0!</v>
      </c>
      <c r="I18" s="184" t="e">
        <f>'9'!D18/'9'!B18*100-'10'!C18</f>
        <v>#DIV/0!</v>
      </c>
      <c r="J18" s="286" t="e">
        <f>'9'!G18/'9'!F18*100-E18</f>
        <v>#DIV/0!</v>
      </c>
      <c r="K18" s="286" t="e">
        <f>'9'!H18/'9'!F18*100-'10'!F18</f>
        <v>#DIV/0!</v>
      </c>
      <c r="L18" s="287" t="e">
        <f>'9'!C18*1000/'9'!D18-D18</f>
        <v>#DIV/0!</v>
      </c>
      <c r="M18" s="287" t="e">
        <f>'9'!G18*1000/'9'!H18-G18</f>
        <v>#DIV/0!</v>
      </c>
    </row>
    <row r="19" spans="1:13" ht="12.95" customHeight="1" x14ac:dyDescent="0.2">
      <c r="A19" s="98" t="s">
        <v>3</v>
      </c>
      <c r="B19" s="213">
        <v>49.385591335549023</v>
      </c>
      <c r="C19" s="257">
        <v>50.614408664450984</v>
      </c>
      <c r="D19" s="206">
        <v>975.72198586674358</v>
      </c>
      <c r="E19" s="213">
        <v>49.877823347153829</v>
      </c>
      <c r="F19" s="213">
        <v>50.122176652846171</v>
      </c>
      <c r="G19" s="67">
        <v>995.12484648492477</v>
      </c>
      <c r="H19" s="184">
        <f>'9'!C19/'9'!B19*100-B19</f>
        <v>0</v>
      </c>
      <c r="I19" s="184">
        <f>'9'!D19/'9'!B19*100-'10'!C19</f>
        <v>0</v>
      </c>
      <c r="J19" s="286">
        <f>'9'!G19/'9'!F19*100-E19</f>
        <v>0</v>
      </c>
      <c r="K19" s="286">
        <f>'9'!H19/'9'!F19*100-'10'!F19</f>
        <v>0</v>
      </c>
      <c r="L19" s="287">
        <f>'9'!C19*1000/'9'!D19-D19</f>
        <v>0</v>
      </c>
      <c r="M19" s="287">
        <f>'9'!G19*1000/'9'!H19-G19</f>
        <v>0</v>
      </c>
    </row>
    <row r="20" spans="1:13" ht="12.95" customHeight="1" x14ac:dyDescent="0.25">
      <c r="A20" s="85" t="s">
        <v>20</v>
      </c>
      <c r="B20" s="210">
        <v>46.796622007746521</v>
      </c>
      <c r="C20" s="210">
        <v>53.203377992253479</v>
      </c>
      <c r="D20" s="214">
        <v>879.57990213629307</v>
      </c>
      <c r="E20" s="209">
        <v>48.72311181362106</v>
      </c>
      <c r="F20" s="209">
        <v>51.27688818637894</v>
      </c>
      <c r="G20" s="69">
        <v>950.19634648117619</v>
      </c>
      <c r="H20" s="184">
        <f>'9'!C20/'9'!B20*100-B20</f>
        <v>0</v>
      </c>
      <c r="I20" s="184">
        <f>'9'!D20/'9'!B20*100-'10'!C20</f>
        <v>0</v>
      </c>
      <c r="J20" s="286">
        <f>'9'!G20/'9'!F20*100-E20</f>
        <v>0</v>
      </c>
      <c r="K20" s="286">
        <f>'9'!H20/'9'!F20*100-'10'!F20</f>
        <v>0</v>
      </c>
      <c r="L20" s="287">
        <f>'9'!C20*1000/'9'!D20-D20</f>
        <v>0</v>
      </c>
      <c r="M20" s="287">
        <f>'9'!G20*1000/'9'!H20-G20</f>
        <v>0</v>
      </c>
    </row>
    <row r="21" spans="1:13" ht="12.95" customHeight="1" x14ac:dyDescent="0.25">
      <c r="A21" s="201" t="s">
        <v>21</v>
      </c>
      <c r="B21" s="210">
        <v>50.429741642845485</v>
      </c>
      <c r="C21" s="210">
        <v>49.570258357154515</v>
      </c>
      <c r="D21" s="214">
        <v>1017.3386888464122</v>
      </c>
      <c r="E21" s="209">
        <v>50.309798900663814</v>
      </c>
      <c r="F21" s="209">
        <v>49.690201099336186</v>
      </c>
      <c r="G21" s="69">
        <v>1012.4692150085888</v>
      </c>
      <c r="H21" s="184">
        <f>'9'!C21/'9'!B21*100-B21</f>
        <v>0</v>
      </c>
      <c r="I21" s="184">
        <f>'9'!D21/'9'!B21*100-'10'!C21</f>
        <v>0</v>
      </c>
      <c r="J21" s="286">
        <f>'9'!G21/'9'!F21*100-E21</f>
        <v>0</v>
      </c>
      <c r="K21" s="286">
        <f>'9'!H21/'9'!F21*100-'10'!F21</f>
        <v>0</v>
      </c>
      <c r="L21" s="287">
        <f>'9'!C21*1000/'9'!D21-D21</f>
        <v>0</v>
      </c>
      <c r="M21" s="287">
        <f>'9'!G21*1000/'9'!H21-G21</f>
        <v>0</v>
      </c>
    </row>
    <row r="22" spans="1:13" ht="12.95" customHeight="1" x14ac:dyDescent="0.25">
      <c r="A22" s="76"/>
      <c r="B22" s="210"/>
      <c r="C22" s="210"/>
      <c r="D22" s="206"/>
      <c r="E22" s="213"/>
      <c r="F22" s="213"/>
      <c r="G22" s="67"/>
      <c r="H22" s="184" t="e">
        <f>'9'!C22/'9'!B22*100-B22</f>
        <v>#DIV/0!</v>
      </c>
      <c r="I22" s="184" t="e">
        <f>'9'!D22/'9'!B22*100-'10'!C22</f>
        <v>#DIV/0!</v>
      </c>
      <c r="J22" s="286" t="e">
        <f>'9'!G22/'9'!F22*100-E22</f>
        <v>#DIV/0!</v>
      </c>
      <c r="K22" s="286" t="e">
        <f>'9'!H22/'9'!F22*100-'10'!F22</f>
        <v>#DIV/0!</v>
      </c>
      <c r="L22" s="287" t="e">
        <f>'9'!C22*1000/'9'!D22-D22</f>
        <v>#DIV/0!</v>
      </c>
      <c r="M22" s="287" t="e">
        <f>'9'!G22*1000/'9'!H22-G22</f>
        <v>#DIV/0!</v>
      </c>
    </row>
    <row r="23" spans="1:13" ht="12.95" customHeight="1" x14ac:dyDescent="0.2">
      <c r="A23" s="98" t="s">
        <v>4</v>
      </c>
      <c r="B23" s="213">
        <v>50.533813351540921</v>
      </c>
      <c r="C23" s="257">
        <v>49.466186648459079</v>
      </c>
      <c r="D23" s="206">
        <v>1021.5829595005804</v>
      </c>
      <c r="E23" s="213">
        <v>50.473459828491094</v>
      </c>
      <c r="F23" s="213">
        <v>49.526540171508906</v>
      </c>
      <c r="G23" s="67">
        <v>1019.119438864557</v>
      </c>
      <c r="H23" s="184">
        <f>'9'!C23/'9'!B23*100-B23</f>
        <v>0</v>
      </c>
      <c r="I23" s="184">
        <f>'9'!D23/'9'!B23*100-'10'!C23</f>
        <v>0</v>
      </c>
      <c r="J23" s="286">
        <f>'9'!G23/'9'!F23*100-E23</f>
        <v>0</v>
      </c>
      <c r="K23" s="286">
        <f>'9'!H23/'9'!F23*100-'10'!F23</f>
        <v>0</v>
      </c>
      <c r="L23" s="287">
        <f>'9'!C23*1000/'9'!D23-D23</f>
        <v>0</v>
      </c>
      <c r="M23" s="287">
        <f>'9'!G23*1000/'9'!H23-G23</f>
        <v>0</v>
      </c>
    </row>
    <row r="24" spans="1:13" ht="12.95" customHeight="1" x14ac:dyDescent="0.25">
      <c r="A24" s="85" t="s">
        <v>20</v>
      </c>
      <c r="B24" s="210">
        <v>48.793834296724469</v>
      </c>
      <c r="C24" s="210">
        <v>51.206165703275531</v>
      </c>
      <c r="D24" s="214">
        <v>952.88982540638165</v>
      </c>
      <c r="E24" s="209">
        <v>48.592884047887523</v>
      </c>
      <c r="F24" s="209">
        <v>51.40711595211247</v>
      </c>
      <c r="G24" s="69">
        <v>945.25598543893216</v>
      </c>
      <c r="H24" s="184">
        <f>'9'!C24/'9'!B24*100-B24</f>
        <v>0</v>
      </c>
      <c r="I24" s="184">
        <f>'9'!D24/'9'!B24*100-'10'!C24</f>
        <v>0</v>
      </c>
      <c r="J24" s="286">
        <f>'9'!G24/'9'!F24*100-E24</f>
        <v>0</v>
      </c>
      <c r="K24" s="286">
        <f>'9'!H24/'9'!F24*100-'10'!F24</f>
        <v>0</v>
      </c>
      <c r="L24" s="287">
        <f>'9'!C24*1000/'9'!D24-D24</f>
        <v>0</v>
      </c>
      <c r="M24" s="287">
        <f>'9'!G24*1000/'9'!H24-G24</f>
        <v>0</v>
      </c>
    </row>
    <row r="25" spans="1:13" ht="12.95" customHeight="1" x14ac:dyDescent="0.25">
      <c r="A25" s="201" t="s">
        <v>21</v>
      </c>
      <c r="B25" s="210">
        <v>50.843298620472211</v>
      </c>
      <c r="C25" s="210">
        <v>49.156701379527789</v>
      </c>
      <c r="D25" s="214">
        <v>1034.3106269056295</v>
      </c>
      <c r="E25" s="209">
        <v>50.769370158404179</v>
      </c>
      <c r="F25" s="209">
        <v>49.230629841595821</v>
      </c>
      <c r="G25" s="69">
        <v>1031.2557511809091</v>
      </c>
      <c r="H25" s="184">
        <f>'9'!C25/'9'!B25*100-B25</f>
        <v>0</v>
      </c>
      <c r="I25" s="184">
        <f>'9'!D25/'9'!B25*100-'10'!C25</f>
        <v>0</v>
      </c>
      <c r="J25" s="286">
        <f>'9'!G25/'9'!F25*100-E25</f>
        <v>0</v>
      </c>
      <c r="K25" s="286">
        <f>'9'!H25/'9'!F25*100-'10'!F25</f>
        <v>0</v>
      </c>
      <c r="L25" s="287">
        <f>'9'!C25*1000/'9'!D25-D25</f>
        <v>0</v>
      </c>
      <c r="M25" s="287">
        <f>'9'!G25*1000/'9'!H25-G25</f>
        <v>0</v>
      </c>
    </row>
    <row r="26" spans="1:13" ht="12.95" customHeight="1" x14ac:dyDescent="0.25">
      <c r="A26" s="76"/>
      <c r="B26" s="210"/>
      <c r="C26" s="210"/>
      <c r="D26" s="206"/>
      <c r="E26" s="213"/>
      <c r="F26" s="213"/>
      <c r="G26" s="67"/>
      <c r="H26" s="184" t="e">
        <f>'9'!C26/'9'!B26*100-B26</f>
        <v>#DIV/0!</v>
      </c>
      <c r="I26" s="184" t="e">
        <f>'9'!D26/'9'!B26*100-'10'!C26</f>
        <v>#DIV/0!</v>
      </c>
      <c r="J26" s="286" t="e">
        <f>'9'!G26/'9'!F26*100-E26</f>
        <v>#DIV/0!</v>
      </c>
      <c r="K26" s="286" t="e">
        <f>'9'!H26/'9'!F26*100-'10'!F26</f>
        <v>#DIV/0!</v>
      </c>
      <c r="L26" s="287" t="e">
        <f>'9'!C26*1000/'9'!D26-D26</f>
        <v>#DIV/0!</v>
      </c>
      <c r="M26" s="287" t="e">
        <f>'9'!G26*1000/'9'!H26-G26</f>
        <v>#DIV/0!</v>
      </c>
    </row>
    <row r="27" spans="1:13" ht="12.95" customHeight="1" x14ac:dyDescent="0.2">
      <c r="A27" s="98" t="s">
        <v>5</v>
      </c>
      <c r="B27" s="213">
        <v>50.402264708652403</v>
      </c>
      <c r="C27" s="257">
        <v>49.597735291347597</v>
      </c>
      <c r="D27" s="206">
        <v>1016.2210918014468</v>
      </c>
      <c r="E27" s="213">
        <v>50.325395430641009</v>
      </c>
      <c r="F27" s="213">
        <v>49.674604569358998</v>
      </c>
      <c r="G27" s="67">
        <v>1013.1010778429717</v>
      </c>
      <c r="H27" s="184">
        <f>'9'!C27/'9'!B27*100-B27</f>
        <v>0</v>
      </c>
      <c r="I27" s="184">
        <f>'9'!D27/'9'!B27*100-'10'!C27</f>
        <v>0</v>
      </c>
      <c r="J27" s="286">
        <f>'9'!G27/'9'!F27*100-E27</f>
        <v>0</v>
      </c>
      <c r="K27" s="286">
        <f>'9'!H27/'9'!F27*100-'10'!F27</f>
        <v>0</v>
      </c>
      <c r="L27" s="287">
        <f>'9'!C27*1000/'9'!D27-D27</f>
        <v>0</v>
      </c>
      <c r="M27" s="287">
        <f>'9'!G27*1000/'9'!H27-G27</f>
        <v>0</v>
      </c>
    </row>
    <row r="28" spans="1:13" ht="12.95" customHeight="1" x14ac:dyDescent="0.25">
      <c r="A28" s="85" t="s">
        <v>20</v>
      </c>
      <c r="B28" s="210">
        <v>49.758608125341588</v>
      </c>
      <c r="C28" s="210">
        <v>50.241391874658405</v>
      </c>
      <c r="D28" s="214">
        <v>990.3907170700752</v>
      </c>
      <c r="E28" s="209">
        <v>49.29927300171002</v>
      </c>
      <c r="F28" s="209">
        <v>50.70072699828998</v>
      </c>
      <c r="G28" s="69">
        <v>972.35830569791983</v>
      </c>
      <c r="H28" s="184">
        <f>'9'!C28/'9'!B28*100-B28</f>
        <v>0</v>
      </c>
      <c r="I28" s="184">
        <f>'9'!D28/'9'!B28*100-'10'!C28</f>
        <v>0</v>
      </c>
      <c r="J28" s="286">
        <f>'9'!G28/'9'!F28*100-E28</f>
        <v>0</v>
      </c>
      <c r="K28" s="286">
        <f>'9'!H28/'9'!F28*100-'10'!F28</f>
        <v>0</v>
      </c>
      <c r="L28" s="287">
        <f>'9'!C28*1000/'9'!D28-D28</f>
        <v>0</v>
      </c>
      <c r="M28" s="287">
        <f>'9'!G28*1000/'9'!H28-G28</f>
        <v>0</v>
      </c>
    </row>
    <row r="29" spans="1:13" ht="12.95" customHeight="1" x14ac:dyDescent="0.25">
      <c r="A29" s="201" t="s">
        <v>21</v>
      </c>
      <c r="B29" s="210">
        <v>50.457879782452999</v>
      </c>
      <c r="C29" s="210">
        <v>49.542120217547009</v>
      </c>
      <c r="D29" s="214">
        <v>1018.4844645502603</v>
      </c>
      <c r="E29" s="209">
        <v>50.405856073158958</v>
      </c>
      <c r="F29" s="209">
        <v>49.594143926841035</v>
      </c>
      <c r="G29" s="69">
        <v>1016.367096637767</v>
      </c>
      <c r="H29" s="184">
        <f>'9'!C29/'9'!B29*100-B29</f>
        <v>0</v>
      </c>
      <c r="I29" s="184">
        <f>'9'!D29/'9'!B29*100-'10'!C29</f>
        <v>0</v>
      </c>
      <c r="J29" s="286">
        <f>'9'!G29/'9'!F29*100-E29</f>
        <v>0</v>
      </c>
      <c r="K29" s="286">
        <f>'9'!H29/'9'!F29*100-'10'!F29</f>
        <v>0</v>
      </c>
      <c r="L29" s="287">
        <f>'9'!C29*1000/'9'!D29-D29</f>
        <v>0</v>
      </c>
      <c r="M29" s="287">
        <f>'9'!G29*1000/'9'!H29-G29</f>
        <v>0</v>
      </c>
    </row>
    <row r="30" spans="1:13" ht="12.95" customHeight="1" x14ac:dyDescent="0.25">
      <c r="A30" s="76"/>
      <c r="B30" s="210"/>
      <c r="C30" s="210"/>
      <c r="D30" s="206"/>
      <c r="E30" s="213"/>
      <c r="F30" s="213"/>
      <c r="G30" s="67"/>
      <c r="H30" s="184" t="e">
        <f>'9'!C30/'9'!B30*100-B30</f>
        <v>#DIV/0!</v>
      </c>
      <c r="I30" s="184" t="e">
        <f>'9'!D30/'9'!B30*100-'10'!C30</f>
        <v>#DIV/0!</v>
      </c>
      <c r="J30" s="286" t="e">
        <f>'9'!G30/'9'!F30*100-E30</f>
        <v>#DIV/0!</v>
      </c>
      <c r="K30" s="286" t="e">
        <f>'9'!H30/'9'!F30*100-'10'!F30</f>
        <v>#DIV/0!</v>
      </c>
      <c r="L30" s="287" t="e">
        <f>'9'!C30*1000/'9'!D30-D30</f>
        <v>#DIV/0!</v>
      </c>
      <c r="M30" s="287" t="e">
        <f>'9'!G30*1000/'9'!H30-G30</f>
        <v>#DIV/0!</v>
      </c>
    </row>
    <row r="31" spans="1:13" ht="12.95" customHeight="1" x14ac:dyDescent="0.2">
      <c r="A31" s="98" t="s">
        <v>6</v>
      </c>
      <c r="B31" s="257">
        <v>50.057104052844402</v>
      </c>
      <c r="C31" s="257">
        <v>49.942895947155606</v>
      </c>
      <c r="D31" s="206">
        <v>1002.2867737948084</v>
      </c>
      <c r="E31" s="213">
        <v>50.438088208156486</v>
      </c>
      <c r="F31" s="213">
        <v>49.561911791843514</v>
      </c>
      <c r="G31" s="67">
        <v>1017.6784224949363</v>
      </c>
      <c r="H31" s="184">
        <f>'9'!C31/'9'!B31*100-B31</f>
        <v>0</v>
      </c>
      <c r="I31" s="184">
        <f>'9'!D31/'9'!B31*100-'10'!C31</f>
        <v>0</v>
      </c>
      <c r="J31" s="286">
        <f>'9'!G31/'9'!F31*100-E31</f>
        <v>0</v>
      </c>
      <c r="K31" s="286">
        <f>'9'!H31/'9'!F31*100-'10'!F31</f>
        <v>0</v>
      </c>
      <c r="L31" s="287">
        <f>'9'!C31*1000/'9'!D31-D31</f>
        <v>0</v>
      </c>
      <c r="M31" s="287">
        <f>'9'!G31*1000/'9'!H31-G31</f>
        <v>0</v>
      </c>
    </row>
    <row r="32" spans="1:13" ht="12.95" customHeight="1" x14ac:dyDescent="0.25">
      <c r="A32" s="85" t="s">
        <v>20</v>
      </c>
      <c r="B32" s="210">
        <v>47.952506440055664</v>
      </c>
      <c r="C32" s="210">
        <v>52.047493559944336</v>
      </c>
      <c r="D32" s="214">
        <v>921.32210717942883</v>
      </c>
      <c r="E32" s="209">
        <v>48.966323325297687</v>
      </c>
      <c r="F32" s="209">
        <v>51.033676674702313</v>
      </c>
      <c r="G32" s="69">
        <v>959.49040939020904</v>
      </c>
      <c r="H32" s="184">
        <f>'9'!C32/'9'!B32*100-B32</f>
        <v>0</v>
      </c>
      <c r="I32" s="184">
        <f>'9'!D32/'9'!B32*100-'10'!C32</f>
        <v>0</v>
      </c>
      <c r="J32" s="286">
        <f>'9'!G32/'9'!F32*100-E32</f>
        <v>0</v>
      </c>
      <c r="K32" s="286">
        <f>'9'!H32/'9'!F32*100-'10'!F32</f>
        <v>0</v>
      </c>
      <c r="L32" s="287">
        <f>'9'!C32*1000/'9'!D32-D32</f>
        <v>0</v>
      </c>
      <c r="M32" s="287">
        <f>'9'!G32*1000/'9'!H32-G32</f>
        <v>0</v>
      </c>
    </row>
    <row r="33" spans="1:13" ht="12.95" customHeight="1" x14ac:dyDescent="0.25">
      <c r="A33" s="201" t="s">
        <v>21</v>
      </c>
      <c r="B33" s="210">
        <v>50.425375376931292</v>
      </c>
      <c r="C33" s="210">
        <v>49.574624623068715</v>
      </c>
      <c r="D33" s="214">
        <v>1017.1610125206413</v>
      </c>
      <c r="E33" s="209">
        <v>50.701008774028523</v>
      </c>
      <c r="F33" s="209">
        <v>49.29899122597147</v>
      </c>
      <c r="G33" s="69">
        <v>1028.439071737404</v>
      </c>
      <c r="H33" s="184">
        <f>'9'!C33/'9'!B33*100-B33</f>
        <v>0</v>
      </c>
      <c r="I33" s="184">
        <f>'9'!D33/'9'!B33*100-'10'!C33</f>
        <v>0</v>
      </c>
      <c r="J33" s="286">
        <f>'9'!G33/'9'!F33*100-E33</f>
        <v>0</v>
      </c>
      <c r="K33" s="286">
        <f>'9'!H33/'9'!F33*100-'10'!F33</f>
        <v>0</v>
      </c>
      <c r="L33" s="287">
        <f>'9'!C33*1000/'9'!D33-D33</f>
        <v>0</v>
      </c>
      <c r="M33" s="287">
        <f>'9'!G33*1000/'9'!H33-G33</f>
        <v>0</v>
      </c>
    </row>
    <row r="34" spans="1:13" ht="12.95" customHeight="1" x14ac:dyDescent="0.25">
      <c r="A34" s="76"/>
      <c r="B34" s="210"/>
      <c r="C34" s="210"/>
      <c r="D34" s="206"/>
      <c r="E34" s="213"/>
      <c r="F34" s="213"/>
      <c r="G34" s="67"/>
      <c r="H34" s="184" t="e">
        <f>'9'!C34/'9'!B34*100-B34</f>
        <v>#DIV/0!</v>
      </c>
      <c r="I34" s="184" t="e">
        <f>'9'!D34/'9'!B34*100-'10'!C34</f>
        <v>#DIV/0!</v>
      </c>
      <c r="J34" s="286" t="e">
        <f>'9'!G34/'9'!F34*100-E34</f>
        <v>#DIV/0!</v>
      </c>
      <c r="K34" s="286" t="e">
        <f>'9'!H34/'9'!F34*100-'10'!F34</f>
        <v>#DIV/0!</v>
      </c>
      <c r="L34" s="287" t="e">
        <f>'9'!C34*1000/'9'!D34-D34</f>
        <v>#DIV/0!</v>
      </c>
      <c r="M34" s="287" t="e">
        <f>'9'!G34*1000/'9'!H34-G34</f>
        <v>#DIV/0!</v>
      </c>
    </row>
    <row r="35" spans="1:13" ht="12.95" customHeight="1" x14ac:dyDescent="0.2">
      <c r="A35" s="82" t="s">
        <v>7</v>
      </c>
      <c r="B35" s="213">
        <v>49.103245645705464</v>
      </c>
      <c r="C35" s="257">
        <v>50.896754354294536</v>
      </c>
      <c r="D35" s="206">
        <v>964.76182555562627</v>
      </c>
      <c r="E35" s="213">
        <v>49.685358426432543</v>
      </c>
      <c r="F35" s="213">
        <v>50.314641573567457</v>
      </c>
      <c r="G35" s="67">
        <v>987.49304124099126</v>
      </c>
      <c r="H35" s="184">
        <f>'9'!C35/'9'!B35*100-B35</f>
        <v>0</v>
      </c>
      <c r="I35" s="184">
        <f>'9'!D35/'9'!B35*100-'10'!C35</f>
        <v>0</v>
      </c>
      <c r="J35" s="286">
        <f>'9'!G35/'9'!F35*100-E35</f>
        <v>0</v>
      </c>
      <c r="K35" s="286">
        <f>'9'!H35/'9'!F35*100-'10'!F35</f>
        <v>0</v>
      </c>
      <c r="L35" s="287">
        <f>'9'!C35*1000/'9'!D35-D35</f>
        <v>0</v>
      </c>
      <c r="M35" s="287">
        <f>'9'!G35*1000/'9'!H35-G35</f>
        <v>0</v>
      </c>
    </row>
    <row r="36" spans="1:13" ht="12.95" customHeight="1" x14ac:dyDescent="0.25">
      <c r="A36" s="85" t="s">
        <v>20</v>
      </c>
      <c r="B36" s="210">
        <v>46.244351429582892</v>
      </c>
      <c r="C36" s="210">
        <v>53.755648570417115</v>
      </c>
      <c r="D36" s="214">
        <v>860.26962113581783</v>
      </c>
      <c r="E36" s="209">
        <v>48.144066468945326</v>
      </c>
      <c r="F36" s="209">
        <v>51.855933531054674</v>
      </c>
      <c r="G36" s="69">
        <v>928.41962704448383</v>
      </c>
      <c r="H36" s="184">
        <f>'9'!C36/'9'!B36*100-B36</f>
        <v>0</v>
      </c>
      <c r="I36" s="184">
        <f>'9'!D36/'9'!B36*100-'10'!C36</f>
        <v>0</v>
      </c>
      <c r="J36" s="286">
        <f>'9'!G36/'9'!F36*100-E36</f>
        <v>0</v>
      </c>
      <c r="K36" s="286">
        <f>'9'!H36/'9'!F36*100-'10'!F36</f>
        <v>0</v>
      </c>
      <c r="L36" s="287">
        <f>'9'!C36*1000/'9'!D36-D36</f>
        <v>0</v>
      </c>
      <c r="M36" s="287">
        <f>'9'!G36*1000/'9'!H36-G36</f>
        <v>0</v>
      </c>
    </row>
    <row r="37" spans="1:13" ht="12.95" customHeight="1" x14ac:dyDescent="0.25">
      <c r="A37" s="201" t="s">
        <v>21</v>
      </c>
      <c r="B37" s="210">
        <v>49.728065877084262</v>
      </c>
      <c r="C37" s="210">
        <v>50.271934122915738</v>
      </c>
      <c r="D37" s="214">
        <v>989.18147361305591</v>
      </c>
      <c r="E37" s="209">
        <v>50.012677121180658</v>
      </c>
      <c r="F37" s="209">
        <v>49.987322878819342</v>
      </c>
      <c r="G37" s="69">
        <v>1000.507213447353</v>
      </c>
      <c r="H37" s="184">
        <f>'9'!C37/'9'!B37*100-B37</f>
        <v>0</v>
      </c>
      <c r="I37" s="184">
        <f>'9'!D37/'9'!B37*100-'10'!C37</f>
        <v>0</v>
      </c>
      <c r="J37" s="286">
        <f>'9'!G37/'9'!F37*100-E37</f>
        <v>0</v>
      </c>
      <c r="K37" s="286">
        <f>'9'!H37/'9'!F37*100-'10'!F37</f>
        <v>0</v>
      </c>
      <c r="L37" s="287">
        <f>'9'!C37*1000/'9'!D37-D37</f>
        <v>0</v>
      </c>
      <c r="M37" s="287">
        <f>'9'!G37*1000/'9'!H37-G37</f>
        <v>0</v>
      </c>
    </row>
    <row r="38" spans="1:13" ht="12.95" customHeight="1" x14ac:dyDescent="0.25">
      <c r="A38" s="76"/>
      <c r="B38" s="210"/>
      <c r="C38" s="210"/>
      <c r="D38" s="206"/>
      <c r="E38" s="213"/>
      <c r="F38" s="213"/>
      <c r="G38" s="67"/>
      <c r="H38" s="184" t="e">
        <f>'9'!C38/'9'!B38*100-B38</f>
        <v>#DIV/0!</v>
      </c>
      <c r="I38" s="184" t="e">
        <f>'9'!D38/'9'!B38*100-'10'!C38</f>
        <v>#DIV/0!</v>
      </c>
      <c r="J38" s="286" t="e">
        <f>'9'!G38/'9'!F38*100-E38</f>
        <v>#DIV/0!</v>
      </c>
      <c r="K38" s="286" t="e">
        <f>'9'!H38/'9'!F38*100-'10'!F38</f>
        <v>#DIV/0!</v>
      </c>
      <c r="L38" s="287" t="e">
        <f>'9'!C38*1000/'9'!D38-D38</f>
        <v>#DIV/0!</v>
      </c>
      <c r="M38" s="287" t="e">
        <f>'9'!G38*1000/'9'!H38-G38</f>
        <v>#DIV/0!</v>
      </c>
    </row>
    <row r="39" spans="1:13" ht="12.95" customHeight="1" x14ac:dyDescent="0.2">
      <c r="A39" s="162" t="s">
        <v>12</v>
      </c>
      <c r="B39" s="213">
        <v>46.344270906247495</v>
      </c>
      <c r="C39" s="257">
        <v>53.655729093752505</v>
      </c>
      <c r="D39" s="206">
        <v>863.733876866537</v>
      </c>
      <c r="E39" s="213">
        <v>45.279244700564853</v>
      </c>
      <c r="F39" s="213">
        <v>54.720755299435154</v>
      </c>
      <c r="G39" s="67">
        <v>827.46015570863733</v>
      </c>
      <c r="H39" s="184">
        <f>'9'!C39/'9'!B39*100-B39</f>
        <v>0</v>
      </c>
      <c r="I39" s="184">
        <f>'9'!D39/'9'!B39*100-'10'!C39</f>
        <v>0</v>
      </c>
      <c r="J39" s="286">
        <f>'9'!G39/'9'!F39*100-E39</f>
        <v>0</v>
      </c>
      <c r="K39" s="286">
        <f>'9'!H39/'9'!F39*100-'10'!F39</f>
        <v>0</v>
      </c>
      <c r="L39" s="287">
        <f>'9'!C39*1000/'9'!D39-D39</f>
        <v>0</v>
      </c>
      <c r="M39" s="287">
        <f>'9'!G39*1000/'9'!H39-G39</f>
        <v>0</v>
      </c>
    </row>
    <row r="40" spans="1:13" ht="12.95" customHeight="1" x14ac:dyDescent="0.25">
      <c r="A40" s="85" t="s">
        <v>20</v>
      </c>
      <c r="B40" s="210">
        <v>46.328424110664336</v>
      </c>
      <c r="C40" s="210">
        <v>53.671575889335664</v>
      </c>
      <c r="D40" s="214">
        <v>863.18360031365523</v>
      </c>
      <c r="E40" s="209">
        <v>45.20278417777395</v>
      </c>
      <c r="F40" s="209">
        <v>54.79721582222605</v>
      </c>
      <c r="G40" s="69">
        <v>824.91023493641535</v>
      </c>
      <c r="H40" s="184">
        <f>'9'!C40/'9'!B40*100-B40</f>
        <v>0</v>
      </c>
      <c r="I40" s="184">
        <f>'9'!D40/'9'!B40*100-'10'!C40</f>
        <v>0</v>
      </c>
      <c r="J40" s="286">
        <f>'9'!G40/'9'!F40*100-E40</f>
        <v>0</v>
      </c>
      <c r="K40" s="286">
        <f>'9'!H40/'9'!F40*100-'10'!F40</f>
        <v>0</v>
      </c>
      <c r="L40" s="287">
        <f>'9'!C40*1000/'9'!D40-D40</f>
        <v>0</v>
      </c>
      <c r="M40" s="287">
        <f>'9'!G40*1000/'9'!H40-G40</f>
        <v>0</v>
      </c>
    </row>
    <row r="41" spans="1:13" ht="12.95" customHeight="1" x14ac:dyDescent="0.25">
      <c r="A41" s="201" t="s">
        <v>21</v>
      </c>
      <c r="B41" s="210">
        <v>49.549987837509121</v>
      </c>
      <c r="C41" s="210">
        <v>50.450012162490879</v>
      </c>
      <c r="D41" s="214">
        <v>982.16007714561238</v>
      </c>
      <c r="E41" s="209">
        <v>58.930001601794011</v>
      </c>
      <c r="F41" s="209">
        <v>41.069998398205989</v>
      </c>
      <c r="G41" s="69">
        <v>1434.8673946957879</v>
      </c>
      <c r="H41" s="184">
        <f>'9'!C41/'9'!B41*100-B41</f>
        <v>0</v>
      </c>
      <c r="I41" s="184">
        <f>'9'!D41/'9'!B41*100-'10'!C41</f>
        <v>0</v>
      </c>
      <c r="J41" s="286">
        <f>'9'!G41/'9'!F41*100-E41</f>
        <v>0</v>
      </c>
      <c r="K41" s="286">
        <f>'9'!H41/'9'!F41*100-'10'!F41</f>
        <v>0</v>
      </c>
      <c r="L41" s="287">
        <f>'9'!C41*1000/'9'!D41-D41</f>
        <v>0</v>
      </c>
      <c r="M41" s="287">
        <f>'9'!G41*1000/'9'!H41-G41</f>
        <v>0</v>
      </c>
    </row>
    <row r="42" spans="1:13" ht="12.95" customHeight="1" x14ac:dyDescent="0.25">
      <c r="A42" s="76"/>
      <c r="B42" s="210"/>
      <c r="C42" s="210"/>
      <c r="D42" s="206"/>
      <c r="E42" s="213"/>
      <c r="F42" s="213"/>
      <c r="G42" s="67"/>
      <c r="H42" s="184" t="e">
        <f>'9'!C42/'9'!B42*100-B42</f>
        <v>#DIV/0!</v>
      </c>
      <c r="I42" s="184" t="e">
        <f>'9'!D42/'9'!B42*100-'10'!C42</f>
        <v>#DIV/0!</v>
      </c>
      <c r="J42" s="286" t="e">
        <f>'9'!G42/'9'!F42*100-E42</f>
        <v>#DIV/0!</v>
      </c>
      <c r="K42" s="286" t="e">
        <f>'9'!H42/'9'!F42*100-'10'!F42</f>
        <v>#DIV/0!</v>
      </c>
      <c r="L42" s="287" t="e">
        <f>'9'!C42*1000/'9'!D42-D42</f>
        <v>#DIV/0!</v>
      </c>
      <c r="M42" s="287" t="e">
        <f>'9'!G42*1000/'9'!H42-G42</f>
        <v>#DIV/0!</v>
      </c>
    </row>
    <row r="43" spans="1:13" ht="12.95" customHeight="1" x14ac:dyDescent="0.2">
      <c r="A43" s="242" t="s">
        <v>23</v>
      </c>
      <c r="B43" s="213">
        <v>48.02120018131734</v>
      </c>
      <c r="C43" s="257">
        <v>51.978799818682667</v>
      </c>
      <c r="D43" s="206">
        <v>923.86127322734285</v>
      </c>
      <c r="E43" s="213">
        <v>51.195762999886711</v>
      </c>
      <c r="F43" s="213">
        <v>48.804237000113289</v>
      </c>
      <c r="G43" s="67">
        <v>1049.0024257477455</v>
      </c>
      <c r="H43" s="184">
        <f>'9'!C43/'9'!B43*100-B43</f>
        <v>0</v>
      </c>
      <c r="I43" s="184">
        <f>'9'!D43/'9'!B43*100-'10'!C43</f>
        <v>0</v>
      </c>
      <c r="J43" s="286">
        <f>'9'!G43/'9'!F43*100-E43</f>
        <v>0</v>
      </c>
      <c r="K43" s="286">
        <f>'9'!H43/'9'!F43*100-'10'!F43</f>
        <v>0</v>
      </c>
      <c r="L43" s="287">
        <f>'9'!C43*1000/'9'!D43-D43</f>
        <v>0</v>
      </c>
      <c r="M43" s="287">
        <f>'9'!G43*1000/'9'!H43-G43</f>
        <v>0</v>
      </c>
    </row>
    <row r="44" spans="1:13" ht="12.95" customHeight="1" x14ac:dyDescent="0.25">
      <c r="A44" s="85" t="s">
        <v>20</v>
      </c>
      <c r="B44" s="210">
        <v>47.828327949969072</v>
      </c>
      <c r="C44" s="210">
        <v>52.171672050030928</v>
      </c>
      <c r="D44" s="214">
        <v>916.74899558716982</v>
      </c>
      <c r="E44" s="209">
        <v>51.005600210205735</v>
      </c>
      <c r="F44" s="209">
        <v>48.994399789794258</v>
      </c>
      <c r="G44" s="69">
        <v>1041.0495980977489</v>
      </c>
      <c r="H44" s="184">
        <f>'9'!C44/'9'!B44*100-B44</f>
        <v>0</v>
      </c>
      <c r="I44" s="184">
        <f>'9'!D44/'9'!B44*100-'10'!C44</f>
        <v>0</v>
      </c>
      <c r="J44" s="286">
        <f>'9'!G44/'9'!F44*100-E44</f>
        <v>0</v>
      </c>
      <c r="K44" s="286">
        <f>'9'!H44/'9'!F44*100-'10'!F44</f>
        <v>0</v>
      </c>
      <c r="L44" s="287">
        <f>'9'!C44*1000/'9'!D44-D44</f>
        <v>0</v>
      </c>
      <c r="M44" s="287">
        <f>'9'!G44*1000/'9'!H44-G44</f>
        <v>0</v>
      </c>
    </row>
    <row r="45" spans="1:13" s="29" customFormat="1" ht="12.95" customHeight="1" x14ac:dyDescent="0.25">
      <c r="A45" s="243" t="s">
        <v>21</v>
      </c>
      <c r="B45" s="258">
        <v>49.8</v>
      </c>
      <c r="C45" s="258">
        <v>50.203597548922708</v>
      </c>
      <c r="D45" s="259">
        <v>991.88912512796287</v>
      </c>
      <c r="E45" s="212">
        <v>52.810559423640427</v>
      </c>
      <c r="F45" s="212">
        <v>47.18944057635958</v>
      </c>
      <c r="G45" s="260">
        <v>1119.1181497094678</v>
      </c>
      <c r="H45" s="184">
        <f>'9'!C45/'9'!B45*100-B45</f>
        <v>-3.59754892271269E-3</v>
      </c>
      <c r="I45" s="184">
        <f>'9'!D45/'9'!B45*100-'10'!C45</f>
        <v>0</v>
      </c>
      <c r="J45" s="286">
        <f>'9'!G45/'9'!F45*100-E45</f>
        <v>0</v>
      </c>
      <c r="K45" s="286">
        <f>'9'!H45/'9'!F45*100-'10'!F45</f>
        <v>0</v>
      </c>
      <c r="L45" s="287">
        <f>'9'!C45*1000/'9'!D45-D45</f>
        <v>0</v>
      </c>
      <c r="M45" s="287">
        <f>'9'!G45*1000/'9'!H45-G45</f>
        <v>0</v>
      </c>
    </row>
    <row r="46" spans="1:13" ht="12.95" customHeight="1" x14ac:dyDescent="0.2">
      <c r="A46" s="4"/>
      <c r="B46" s="9"/>
      <c r="C46" s="9"/>
      <c r="D46" s="9"/>
      <c r="E46" s="9"/>
      <c r="F46" s="9"/>
      <c r="G46" s="9"/>
      <c r="J46" s="286" t="e">
        <f>'9'!G46/'9'!F46*100-E46</f>
        <v>#DIV/0!</v>
      </c>
      <c r="K46" s="286" t="e">
        <f>'9'!H46/'9'!F46*100-'10'!F46</f>
        <v>#DIV/0!</v>
      </c>
    </row>
    <row r="47" spans="1:13" x14ac:dyDescent="0.2">
      <c r="A47" s="4"/>
      <c r="B47" s="4"/>
      <c r="C47" s="4"/>
      <c r="D47" s="4"/>
      <c r="E47" s="4"/>
      <c r="F47" s="4"/>
      <c r="G47" s="25"/>
    </row>
    <row r="48" spans="1:13" x14ac:dyDescent="0.2">
      <c r="A48" s="26"/>
      <c r="B48" s="1"/>
      <c r="C48" s="1"/>
      <c r="D48" s="1"/>
      <c r="E48" s="26"/>
      <c r="F48" s="26"/>
      <c r="G48" s="26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2">
    <mergeCell ref="B4:D4"/>
    <mergeCell ref="E4:G4"/>
  </mergeCells>
  <pageMargins left="0.78740157480314965" right="0.78740157480314965" top="0.78740157480314965" bottom="0.78740157480314965" header="0.51181102362204722" footer="0.51181102362204722"/>
  <pageSetup paperSize="9" firstPageNumber="172" orientation="portrait" useFirstPageNumber="1" r:id="rId1"/>
  <headerFooter alignWithMargins="0">
    <oddFooter>&amp;C&amp;"Times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1 и 2</vt:lpstr>
      <vt:lpstr>3</vt:lpstr>
      <vt:lpstr>4</vt:lpstr>
      <vt:lpstr>5</vt:lpstr>
      <vt:lpstr>6</vt:lpstr>
      <vt:lpstr>7</vt:lpstr>
      <vt:lpstr>8</vt:lpstr>
      <vt:lpstr>9</vt:lpstr>
      <vt:lpstr>10</vt:lpstr>
      <vt:lpstr>11-12</vt:lpstr>
      <vt:lpstr>13-14</vt:lpstr>
      <vt:lpstr>'3'!Заголовки_для_печати</vt:lpstr>
      <vt:lpstr>'4'!Заголовки_для_печати</vt:lpstr>
      <vt:lpstr>'10'!Область_печати</vt:lpstr>
      <vt:lpstr>'13-14'!Область_печати</vt:lpstr>
      <vt:lpstr>'6'!Область_печати</vt:lpstr>
      <vt:lpstr>'9'!Область_печати</vt:lpstr>
    </vt:vector>
  </TitlesOfParts>
  <Company>gvc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LTorgashova</dc:creator>
  <cp:lastModifiedBy>Наргиза Кунева</cp:lastModifiedBy>
  <cp:lastPrinted>2023-02-20T09:53:47Z</cp:lastPrinted>
  <dcterms:created xsi:type="dcterms:W3CDTF">2009-03-11T11:29:23Z</dcterms:created>
  <dcterms:modified xsi:type="dcterms:W3CDTF">2023-02-20T09:55:25Z</dcterms:modified>
</cp:coreProperties>
</file>